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S0003\Data\MPO\Users\管理部共有\スタッフ用タイムシート（自動計算）\"/>
    </mc:Choice>
  </mc:AlternateContent>
  <xr:revisionPtr revIDLastSave="0" documentId="13_ncr:1_{2858853F-C97A-43C1-B20A-362FA949DFF0}" xr6:coauthVersionLast="44" xr6:coauthVersionMax="44" xr10:uidLastSave="{00000000-0000-0000-0000-000000000000}"/>
  <bookViews>
    <workbookView xWindow="570" yWindow="1500" windowWidth="21870" windowHeight="13350" activeTab="1" xr2:uid="{00000000-000D-0000-FFFF-FFFF00000000}"/>
  </bookViews>
  <sheets>
    <sheet name="タイムシート(例)" sheetId="4" r:id="rId1"/>
    <sheet name="タイムシート" sheetId="27" r:id="rId2"/>
    <sheet name="祝日設定" sheetId="3" r:id="rId3"/>
    <sheet name="FAX番号" sheetId="5" r:id="rId4"/>
  </sheets>
  <definedNames>
    <definedName name="_xlnm.Print_Area" localSheetId="1">タイムシート!$A$3:$K$52</definedName>
    <definedName name="_xlnm.Print_Area" localSheetId="0">'タイムシート(例)'!$A$3:$K$51</definedName>
    <definedName name="東京本社_FAX_0120_67_4880" localSheetId="0">'タイムシート(例)'!#REF!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27" l="1"/>
  <c r="C45" i="27"/>
  <c r="A13" i="27" l="1"/>
  <c r="F47" i="27" l="1"/>
  <c r="G43" i="27"/>
  <c r="F43" i="27"/>
  <c r="G42" i="27"/>
  <c r="F42" i="27"/>
  <c r="G41" i="27"/>
  <c r="F41" i="27"/>
  <c r="G40" i="27"/>
  <c r="F40" i="27"/>
  <c r="G39" i="27"/>
  <c r="F39" i="27"/>
  <c r="G38" i="27"/>
  <c r="F38" i="27"/>
  <c r="G37" i="27"/>
  <c r="F37" i="27"/>
  <c r="G36" i="27"/>
  <c r="F36" i="27"/>
  <c r="F35" i="27"/>
  <c r="G35" i="27" s="1"/>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K4" i="27"/>
  <c r="G3" i="27"/>
  <c r="G45" i="27" l="1"/>
  <c r="F45" i="27"/>
  <c r="J45" i="27" l="1"/>
  <c r="F46" i="4"/>
  <c r="E44" i="4"/>
  <c r="C44" i="4"/>
  <c r="G42" i="4"/>
  <c r="F42" i="4"/>
  <c r="G41" i="4"/>
  <c r="F41" i="4"/>
  <c r="G40" i="4"/>
  <c r="F40" i="4"/>
  <c r="G39" i="4"/>
  <c r="F39" i="4"/>
  <c r="F38" i="4"/>
  <c r="G38" i="4" s="1"/>
  <c r="F37" i="4"/>
  <c r="G37" i="4" s="1"/>
  <c r="F36" i="4"/>
  <c r="G36" i="4" s="1"/>
  <c r="G35" i="4"/>
  <c r="F35" i="4"/>
  <c r="G34" i="4"/>
  <c r="F34" i="4"/>
  <c r="G33" i="4"/>
  <c r="F33" i="4"/>
  <c r="G32" i="4"/>
  <c r="F32" i="4"/>
  <c r="G31" i="4"/>
  <c r="F31" i="4"/>
  <c r="F30" i="4"/>
  <c r="G30" i="4" s="1"/>
  <c r="G29" i="4"/>
  <c r="F29" i="4"/>
  <c r="G28" i="4"/>
  <c r="F28" i="4"/>
  <c r="G27" i="4"/>
  <c r="F27" i="4"/>
  <c r="G26" i="4"/>
  <c r="F26" i="4"/>
  <c r="F25" i="4"/>
  <c r="G25" i="4" s="1"/>
  <c r="F24" i="4"/>
  <c r="G24" i="4" s="1"/>
  <c r="F23" i="4"/>
  <c r="G23" i="4" s="1"/>
  <c r="F22" i="4"/>
  <c r="G22" i="4" s="1"/>
  <c r="F21" i="4"/>
  <c r="G21" i="4" s="1"/>
  <c r="G20" i="4"/>
  <c r="F20" i="4"/>
  <c r="G19" i="4"/>
  <c r="F19" i="4"/>
  <c r="G18" i="4"/>
  <c r="F18" i="4"/>
  <c r="F17" i="4"/>
  <c r="G17" i="4" s="1"/>
  <c r="G16" i="4"/>
  <c r="F16" i="4"/>
  <c r="F15" i="4"/>
  <c r="G15" i="4" s="1"/>
  <c r="F14" i="4"/>
  <c r="G14" i="4" s="1"/>
  <c r="G13" i="4"/>
  <c r="F13" i="4"/>
  <c r="G12" i="4"/>
  <c r="F12" i="4"/>
  <c r="A12" i="4"/>
  <c r="J4" i="4" s="1"/>
  <c r="K4" i="4"/>
  <c r="G3" i="4"/>
  <c r="G44" i="4" l="1"/>
  <c r="F44" i="4"/>
  <c r="H12" i="4"/>
  <c r="B12" i="4"/>
  <c r="A13" i="4"/>
  <c r="J44" i="4" l="1"/>
  <c r="B13" i="4"/>
  <c r="H13" i="4"/>
  <c r="A14" i="4"/>
  <c r="H14" i="4" l="1"/>
  <c r="A15" i="4"/>
  <c r="B14" i="4"/>
  <c r="B15" i="4" l="1"/>
  <c r="A16" i="4"/>
  <c r="H15" i="4"/>
  <c r="H16" i="4" l="1"/>
  <c r="A17" i="4"/>
  <c r="B16" i="4"/>
  <c r="B17" i="4" l="1"/>
  <c r="H17" i="4"/>
  <c r="A18" i="4"/>
  <c r="H18" i="4" l="1"/>
  <c r="A19" i="4"/>
  <c r="B18" i="4"/>
  <c r="A20" i="4" l="1"/>
  <c r="B19" i="4"/>
  <c r="H19" i="4"/>
  <c r="A21" i="4" l="1"/>
  <c r="B20" i="4"/>
  <c r="H20" i="4"/>
  <c r="B21" i="4" l="1"/>
  <c r="H21" i="4"/>
  <c r="A22" i="4"/>
  <c r="B22" i="4" l="1"/>
  <c r="H22" i="4"/>
  <c r="A23" i="4"/>
  <c r="B23" i="4" l="1"/>
  <c r="H23" i="4"/>
  <c r="A24" i="4"/>
  <c r="A25" i="4" l="1"/>
  <c r="B24" i="4"/>
  <c r="H24" i="4"/>
  <c r="B25" i="4" l="1"/>
  <c r="H25" i="4"/>
  <c r="A26" i="4"/>
  <c r="A27" i="4" l="1"/>
  <c r="H26" i="4"/>
  <c r="B26" i="4"/>
  <c r="A28" i="4" l="1"/>
  <c r="B27" i="4"/>
  <c r="H27" i="4"/>
  <c r="H28" i="4" l="1"/>
  <c r="A29" i="4"/>
  <c r="B28" i="4"/>
  <c r="A30" i="4" l="1"/>
  <c r="H29" i="4"/>
  <c r="B29" i="4"/>
  <c r="A31" i="4" l="1"/>
  <c r="B30" i="4"/>
  <c r="H30" i="4"/>
  <c r="A32" i="4" l="1"/>
  <c r="B31" i="4"/>
  <c r="H31" i="4"/>
  <c r="H32" i="4" l="1"/>
  <c r="A33" i="4"/>
  <c r="B32" i="4"/>
  <c r="H33" i="4" l="1"/>
  <c r="A34" i="4"/>
  <c r="B33" i="4"/>
  <c r="A35" i="4" l="1"/>
  <c r="B34" i="4"/>
  <c r="H34" i="4"/>
  <c r="A36" i="4" l="1"/>
  <c r="B35" i="4"/>
  <c r="H35" i="4"/>
  <c r="H36" i="4" l="1"/>
  <c r="A37" i="4"/>
  <c r="B36" i="4"/>
  <c r="H37" i="4" l="1"/>
  <c r="A38" i="4"/>
  <c r="B37" i="4"/>
  <c r="A39" i="4" l="1"/>
  <c r="B38" i="4"/>
  <c r="H38" i="4"/>
  <c r="A40" i="4" l="1"/>
  <c r="B39" i="4"/>
  <c r="H39" i="4"/>
  <c r="H40" i="4" l="1"/>
  <c r="A41" i="4"/>
  <c r="B40" i="4"/>
  <c r="A42" i="4" l="1"/>
  <c r="B41" i="4"/>
  <c r="H41" i="4"/>
  <c r="B42" i="4" l="1"/>
  <c r="H42" i="4"/>
  <c r="J4" i="27"/>
  <c r="H13" i="27"/>
  <c r="B13" i="27"/>
  <c r="A14" i="27"/>
  <c r="H14" i="27" s="1"/>
  <c r="B14" i="27" l="1"/>
  <c r="A15" i="27"/>
  <c r="H15" i="27" s="1"/>
  <c r="A16" i="27" l="1"/>
  <c r="H16" i="27" s="1"/>
  <c r="B15" i="27"/>
  <c r="A17" i="27" l="1"/>
  <c r="A18" i="27" s="1"/>
  <c r="B16" i="27"/>
  <c r="H17" i="27" l="1"/>
  <c r="B17" i="27"/>
  <c r="B18" i="27"/>
  <c r="A19" i="27"/>
  <c r="H18" i="27"/>
  <c r="B19" i="27" l="1"/>
  <c r="A20" i="27"/>
  <c r="H19" i="27"/>
  <c r="H20" i="27" l="1"/>
  <c r="A21" i="27"/>
  <c r="B20" i="27"/>
  <c r="A22" i="27" l="1"/>
  <c r="B21" i="27"/>
  <c r="H21" i="27"/>
  <c r="H22" i="27" l="1"/>
  <c r="A23" i="27"/>
  <c r="B22" i="27"/>
  <c r="H23" i="27" l="1"/>
  <c r="A24" i="27"/>
  <c r="B23" i="27"/>
  <c r="B24" i="27" l="1"/>
  <c r="H24" i="27"/>
  <c r="A25" i="27"/>
  <c r="A26" i="27" l="1"/>
  <c r="H25" i="27"/>
  <c r="B25" i="27"/>
  <c r="H26" i="27" l="1"/>
  <c r="A27" i="27"/>
  <c r="B26" i="27"/>
  <c r="B27" i="27" l="1"/>
  <c r="A28" i="27"/>
  <c r="H27" i="27"/>
  <c r="B28" i="27" l="1"/>
  <c r="A29" i="27"/>
  <c r="H28" i="27"/>
  <c r="A30" i="27" l="1"/>
  <c r="H29" i="27"/>
  <c r="B29" i="27"/>
  <c r="B30" i="27" l="1"/>
  <c r="A31" i="27"/>
  <c r="H30" i="27"/>
  <c r="H31" i="27" l="1"/>
  <c r="A32" i="27"/>
  <c r="B31" i="27"/>
  <c r="B32" i="27" l="1"/>
  <c r="A33" i="27"/>
  <c r="H32" i="27"/>
  <c r="A34" i="27" l="1"/>
  <c r="H33" i="27"/>
  <c r="B33" i="27"/>
  <c r="H34" i="27" l="1"/>
  <c r="A35" i="27"/>
  <c r="B34" i="27"/>
  <c r="B35" i="27" l="1"/>
  <c r="A36" i="27"/>
  <c r="H35" i="27"/>
  <c r="B36" i="27" l="1"/>
  <c r="H36" i="27"/>
  <c r="A37" i="27"/>
  <c r="A38" i="27" l="1"/>
  <c r="H37" i="27"/>
  <c r="B37" i="27"/>
  <c r="H38" i="27" l="1"/>
  <c r="A39" i="27"/>
  <c r="B38" i="27"/>
  <c r="B39" i="27" l="1"/>
  <c r="A40" i="27"/>
  <c r="H39" i="27"/>
  <c r="H40" i="27" l="1"/>
  <c r="A41" i="27"/>
  <c r="B40" i="27"/>
  <c r="A42" i="27" l="1"/>
  <c r="H41" i="27"/>
  <c r="B41" i="27"/>
  <c r="H42" i="27" l="1"/>
  <c r="A43" i="27"/>
  <c r="B42" i="27"/>
  <c r="H43" i="27" l="1"/>
  <c r="B4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長岡 徳人</author>
  </authors>
  <commentList>
    <comment ref="B5" authorId="0" shapeId="0" xr:uid="{00000000-0006-0000-0000-000001000000}">
      <text>
        <r>
          <rPr>
            <b/>
            <sz val="14"/>
            <color indexed="81"/>
            <rFont val="ＭＳ Ｐゴシック"/>
            <family val="3"/>
            <charset val="128"/>
          </rPr>
          <t>1日の時間外の条件を時刻表示で入力してください。
例　8：00
　　 7：45
　　 7：30
　 　7：15
　　 7：00</t>
        </r>
      </text>
    </comment>
    <comment ref="D7" authorId="0" shapeId="0" xr:uid="{00000000-0006-0000-0000-000002000000}">
      <text>
        <r>
          <rPr>
            <b/>
            <sz val="14"/>
            <color indexed="81"/>
            <rFont val="ＭＳ Ｐゴシック"/>
            <family val="3"/>
            <charset val="128"/>
          </rPr>
          <t>郵便番号7桁の数字を-（ハイフン）なしで入力してください。</t>
        </r>
        <r>
          <rPr>
            <sz val="9"/>
            <color indexed="81"/>
            <rFont val="ＭＳ Ｐゴシック"/>
            <family val="3"/>
            <charset val="128"/>
          </rPr>
          <t xml:space="preserve">
</t>
        </r>
      </text>
    </comment>
    <comment ref="D12" authorId="0" shapeId="0" xr:uid="{00000000-0006-0000-0000-000003000000}">
      <text>
        <r>
          <rPr>
            <b/>
            <sz val="14"/>
            <color indexed="81"/>
            <rFont val="ＭＳ Ｐゴシック"/>
            <family val="3"/>
            <charset val="128"/>
          </rPr>
          <t>24時間表示で入力してください。18：00、22：00等
例　午前0時→0：00
　　 午前9時→9：00
　　 午前12時→12：00
　　 午後5時30分→17：30
　　 午後12時→24：00
 　　翌午前1時15分→25：15
 　　翌午前9時→33：00</t>
        </r>
      </text>
    </comment>
    <comment ref="E12" authorId="0" shapeId="0" xr:uid="{00000000-0006-0000-0000-000004000000}">
      <text>
        <r>
          <rPr>
            <b/>
            <sz val="14"/>
            <color indexed="81"/>
            <rFont val="ＭＳ Ｐゴシック"/>
            <family val="3"/>
            <charset val="128"/>
          </rPr>
          <t xml:space="preserve">時刻表示で入力してください。1：00、0：45等
例　1.00ｈ→1：00
　　 0.75ｈ→0：45
　　 0.50ｈ→0：30
　　 0.25ｈ→0：15
　　 60分→1：00
　 　45分→0：45
 　　30分→0：30
　　 15分→0：15
</t>
        </r>
      </text>
    </comment>
    <comment ref="H12" authorId="0" shapeId="0" xr:uid="{00000000-0006-0000-0000-000005000000}">
      <text>
        <r>
          <rPr>
            <b/>
            <sz val="14"/>
            <color indexed="81"/>
            <rFont val="ＭＳ Ｐゴシック"/>
            <family val="3"/>
            <charset val="128"/>
          </rPr>
          <t>祝日設定のワークシートのセルに入力することで追加・変更できます。</t>
        </r>
      </text>
    </comment>
    <comment ref="I12" authorId="0" shapeId="0" xr:uid="{00000000-0006-0000-0000-000006000000}">
      <text>
        <r>
          <rPr>
            <b/>
            <sz val="14"/>
            <color indexed="81"/>
            <rFont val="ＭＳ Ｐゴシック"/>
            <family val="3"/>
            <charset val="128"/>
          </rPr>
          <t>作業内容、外出、休暇、欠勤、遅刻、早退、有給休暇、休憩の時間帯など報告連絡事項を入力してください。</t>
        </r>
      </text>
    </comment>
    <comment ref="D46" authorId="0" shapeId="0" xr:uid="{00000000-0006-0000-0000-000007000000}">
      <text>
        <r>
          <rPr>
            <b/>
            <sz val="14"/>
            <color indexed="81"/>
            <rFont val="ＭＳ Ｐゴシック"/>
            <family val="3"/>
            <charset val="128"/>
          </rPr>
          <t>往復金額</t>
        </r>
      </text>
    </comment>
    <comment ref="E46" authorId="0" shapeId="0" xr:uid="{00000000-0006-0000-0000-000008000000}">
      <text>
        <r>
          <rPr>
            <b/>
            <sz val="14"/>
            <color indexed="81"/>
            <rFont val="ＭＳ Ｐゴシック"/>
            <family val="3"/>
            <charset val="128"/>
          </rPr>
          <t>日数</t>
        </r>
      </text>
    </comment>
    <comment ref="H51" authorId="0" shapeId="0" xr:uid="{00000000-0006-0000-0000-000009000000}">
      <text>
        <r>
          <rPr>
            <b/>
            <sz val="14"/>
            <color indexed="81"/>
            <rFont val="ＭＳ Ｐゴシック"/>
            <family val="3"/>
            <charset val="128"/>
          </rPr>
          <t>所属事業所を選択してください。</t>
        </r>
        <r>
          <rPr>
            <sz val="14"/>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長岡 徳人</author>
  </authors>
  <commentList>
    <comment ref="B5" authorId="0" shapeId="0" xr:uid="{9AE33F9C-2B1E-4951-AA6F-6DAC913571D4}">
      <text>
        <r>
          <rPr>
            <b/>
            <sz val="14"/>
            <color indexed="81"/>
            <rFont val="ＭＳ Ｐゴシック"/>
            <family val="3"/>
            <charset val="128"/>
          </rPr>
          <t>1日の時間外の条件を時刻表示で入力してください。
例　8：00
　　 7：45
　　 7：30
　 　7：15
　　 7：00</t>
        </r>
      </text>
    </comment>
    <comment ref="D8" authorId="0" shapeId="0" xr:uid="{3186D362-5CD9-4A3D-81C6-CA5C5DB2AFD6}">
      <text>
        <r>
          <rPr>
            <b/>
            <sz val="14"/>
            <color indexed="81"/>
            <rFont val="ＭＳ Ｐゴシック"/>
            <family val="3"/>
            <charset val="128"/>
          </rPr>
          <t>郵便番号7桁の数字を-（ハイフン）なしで入力してください。</t>
        </r>
        <r>
          <rPr>
            <sz val="9"/>
            <color indexed="81"/>
            <rFont val="ＭＳ Ｐゴシック"/>
            <family val="3"/>
            <charset val="128"/>
          </rPr>
          <t xml:space="preserve">
</t>
        </r>
      </text>
    </comment>
    <comment ref="I12" authorId="0" shapeId="0" xr:uid="{CF22AB11-2BC9-4BC5-B098-797B39470578}">
      <text>
        <r>
          <rPr>
            <b/>
            <sz val="14"/>
            <color indexed="81"/>
            <rFont val="MS P ゴシック"/>
            <family val="3"/>
            <charset val="128"/>
          </rPr>
          <t>作業内容、外出、休暇、欠勤、遅刻、早退、有給休暇、休憩の時間帯など報告連絡事項を入力してください。</t>
        </r>
      </text>
    </comment>
    <comment ref="D13" authorId="0" shapeId="0" xr:uid="{D2C3A258-1F13-4960-9E72-BC61D0D8A7E2}">
      <text>
        <r>
          <rPr>
            <b/>
            <sz val="14"/>
            <color indexed="81"/>
            <rFont val="ＭＳ Ｐゴシック"/>
            <family val="3"/>
            <charset val="128"/>
          </rPr>
          <t>24時間表示で入力してください。18：00、22：00等
例　午前0時→0：00
　　 午前9時→9：00
　　 午前12時→12：00
　　 午後5時30分→17：30
　　 午後12時→24：00
 　　翌午前1時15分→25：15
 　　翌午前9時→33：00</t>
        </r>
      </text>
    </comment>
    <comment ref="E13" authorId="0" shapeId="0" xr:uid="{23855F94-B497-4DCC-9C50-7D077091FF8B}">
      <text>
        <r>
          <rPr>
            <b/>
            <sz val="14"/>
            <color indexed="81"/>
            <rFont val="ＭＳ Ｐゴシック"/>
            <family val="3"/>
            <charset val="128"/>
          </rPr>
          <t xml:space="preserve">時刻表示で入力してください。1：00、0：45等
例　1.00ｈ→1：00
　　 0.75ｈ→0：45
　　 0.50ｈ→0：30
　　 0.25ｈ→0：15
　　 60分→1：00
　 　45分→0：45
 　　30分→0：30
　　 15分→0：15
</t>
        </r>
      </text>
    </comment>
    <comment ref="H13" authorId="0" shapeId="0" xr:uid="{915AEEE0-3F0F-463C-8C22-627309935C5F}">
      <text>
        <r>
          <rPr>
            <b/>
            <sz val="14"/>
            <color indexed="81"/>
            <rFont val="ＭＳ Ｐゴシック"/>
            <family val="3"/>
            <charset val="128"/>
          </rPr>
          <t>祝日設定のワークシートのセルに入力することで追加・変更できます。</t>
        </r>
      </text>
    </comment>
    <comment ref="D45" authorId="0" shapeId="0" xr:uid="{B2C484C7-7504-4B03-B5FD-454372A8C55A}">
      <text>
        <r>
          <rPr>
            <b/>
            <sz val="14"/>
            <color indexed="81"/>
            <rFont val="ＭＳ Ｐゴシック"/>
            <family val="3"/>
            <charset val="128"/>
          </rPr>
          <t xml:space="preserve">欠勤日数を入力してください。
</t>
        </r>
      </text>
    </comment>
    <comment ref="D47" authorId="0" shapeId="0" xr:uid="{057859E1-FD7A-4775-A98B-0872DD2727E5}">
      <text>
        <r>
          <rPr>
            <b/>
            <sz val="14"/>
            <color indexed="81"/>
            <rFont val="ＭＳ Ｐゴシック"/>
            <family val="3"/>
            <charset val="128"/>
          </rPr>
          <t>往復金額</t>
        </r>
      </text>
    </comment>
    <comment ref="E47" authorId="0" shapeId="0" xr:uid="{68A94BF7-53DF-4FB5-9744-94F0FA943258}">
      <text>
        <r>
          <rPr>
            <b/>
            <sz val="14"/>
            <color indexed="81"/>
            <rFont val="ＭＳ Ｐゴシック"/>
            <family val="3"/>
            <charset val="128"/>
          </rPr>
          <t>日数</t>
        </r>
      </text>
    </comment>
    <comment ref="H52" authorId="0" shapeId="0" xr:uid="{50C7BFE6-2A6E-46F2-A755-B3DF5B1DD88F}">
      <text>
        <r>
          <rPr>
            <b/>
            <sz val="14"/>
            <color indexed="81"/>
            <rFont val="ＭＳ Ｐゴシック"/>
            <family val="3"/>
            <charset val="128"/>
          </rPr>
          <t>所属事業所を選択してください。</t>
        </r>
        <r>
          <rPr>
            <sz val="14"/>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長岡 徳人</author>
  </authors>
  <commentList>
    <comment ref="A1" authorId="0" shapeId="0" xr:uid="{00000000-0006-0000-1300-000001000000}">
      <text>
        <r>
          <rPr>
            <b/>
            <sz val="11"/>
            <color indexed="81"/>
            <rFont val="ＭＳ Ｐゴシック"/>
            <family val="3"/>
            <charset val="128"/>
          </rPr>
          <t>2016/1/1-2020/12/31までの祝日。
年末年始等の会社独自の休日がある場合は枠の中に日付と名称を追加してください。</t>
        </r>
      </text>
    </comment>
  </commentList>
</comments>
</file>

<file path=xl/sharedStrings.xml><?xml version="1.0" encoding="utf-8"?>
<sst xmlns="http://schemas.openxmlformats.org/spreadsheetml/2006/main" count="170" uniqueCount="77">
  <si>
    <t>年</t>
    <rPh sb="0" eb="1">
      <t>ネン</t>
    </rPh>
    <phoneticPr fontId="1"/>
  </si>
  <si>
    <t>月</t>
    <rPh sb="0" eb="1">
      <t>ガツ</t>
    </rPh>
    <phoneticPr fontId="1"/>
  </si>
  <si>
    <t>基本時間</t>
  </si>
  <si>
    <t>指揮命令者</t>
  </si>
  <si>
    <t>月／日</t>
  </si>
  <si>
    <t>曜日</t>
  </si>
  <si>
    <t>開始時刻</t>
  </si>
  <si>
    <t>終了時刻</t>
  </si>
  <si>
    <t>実働時間合計</t>
  </si>
  <si>
    <t>出勤日数</t>
  </si>
  <si>
    <t>欠勤日数</t>
  </si>
  <si>
    <t>時間内（ａ）</t>
  </si>
  <si>
    <t>時間外（ｂ）</t>
  </si>
  <si>
    <t>交通費</t>
  </si>
  <si>
    <t>祝日等</t>
    <rPh sb="2" eb="3">
      <t>トウ</t>
    </rPh>
    <phoneticPr fontId="1"/>
  </si>
  <si>
    <t>元日</t>
    <phoneticPr fontId="1"/>
  </si>
  <si>
    <t>成人の日</t>
    <rPh sb="0" eb="2">
      <t>セイジン</t>
    </rPh>
    <phoneticPr fontId="1"/>
  </si>
  <si>
    <t>建国記念の日</t>
  </si>
  <si>
    <t>春分の日</t>
  </si>
  <si>
    <t>憲法記念日</t>
  </si>
  <si>
    <t>こどもの日</t>
  </si>
  <si>
    <t>海の日</t>
  </si>
  <si>
    <t>敬老の日</t>
  </si>
  <si>
    <t>秋分の日</t>
  </si>
  <si>
    <t>体育の日</t>
  </si>
  <si>
    <t>文化の日</t>
  </si>
  <si>
    <t>勤労感謝の日</t>
  </si>
  <si>
    <t>天皇誕生日</t>
  </si>
  <si>
    <t>昭和の日</t>
    <rPh sb="0" eb="2">
      <t>ショウワ</t>
    </rPh>
    <phoneticPr fontId="1"/>
  </si>
  <si>
    <t>みどりの日</t>
    <rPh sb="4" eb="5">
      <t>ヒ</t>
    </rPh>
    <phoneticPr fontId="1"/>
  </si>
  <si>
    <t>山の日</t>
    <rPh sb="0" eb="1">
      <t>ヤマ</t>
    </rPh>
    <rPh sb="2" eb="3">
      <t>ヒ</t>
    </rPh>
    <phoneticPr fontId="1"/>
  </si>
  <si>
    <t>振替休日</t>
    <rPh sb="0" eb="2">
      <t>フリカエ</t>
    </rPh>
    <rPh sb="2" eb="4">
      <t>キュウジツ</t>
    </rPh>
    <phoneticPr fontId="1"/>
  </si>
  <si>
    <t>その他</t>
    <rPh sb="2" eb="3">
      <t>タ</t>
    </rPh>
    <phoneticPr fontId="1"/>
  </si>
  <si>
    <t>休憩時間</t>
    <rPh sb="0" eb="2">
      <t>キュウケイ</t>
    </rPh>
    <rPh sb="2" eb="4">
      <t>ジカン</t>
    </rPh>
    <phoneticPr fontId="1"/>
  </si>
  <si>
    <t>移動交通費</t>
    <rPh sb="0" eb="2">
      <t>イドウ</t>
    </rPh>
    <rPh sb="2" eb="5">
      <t>コウツウヒ</t>
    </rPh>
    <phoneticPr fontId="1"/>
  </si>
  <si>
    <t>日締</t>
    <rPh sb="0" eb="1">
      <t>ニチ</t>
    </rPh>
    <rPh sb="1" eb="2">
      <t>シ</t>
    </rPh>
    <phoneticPr fontId="1"/>
  </si>
  <si>
    <t>(TW-TMS002)</t>
    <phoneticPr fontId="1"/>
  </si>
  <si>
    <t>振替休日</t>
    <rPh sb="0" eb="2">
      <t>フリカエ</t>
    </rPh>
    <rPh sb="2" eb="4">
      <t>キュウジツ</t>
    </rPh>
    <phoneticPr fontId="1"/>
  </si>
  <si>
    <t>←対象年月及び締日を入力してください</t>
    <rPh sb="1" eb="3">
      <t>タイショウ</t>
    </rPh>
    <rPh sb="3" eb="5">
      <t>ネンゲツ</t>
    </rPh>
    <rPh sb="5" eb="6">
      <t>オヨ</t>
    </rPh>
    <rPh sb="7" eb="9">
      <t>シメビ</t>
    </rPh>
    <rPh sb="10" eb="12">
      <t>ニュウリョク</t>
    </rPh>
    <phoneticPr fontId="1"/>
  </si>
  <si>
    <t>派    遣    先</t>
  </si>
  <si>
    <t>会   社   名</t>
  </si>
  <si>
    <t>住         所</t>
  </si>
  <si>
    <t>責   任   者</t>
  </si>
  <si>
    <t>氏            名</t>
  </si>
  <si>
    <t>実稼働時間     時間内</t>
  </si>
  <si>
    <t>実稼働時間     時間外</t>
  </si>
  <si>
    <t>定    期</t>
  </si>
  <si>
    <t>日    割</t>
  </si>
  <si>
    <t>作業内容、備考等</t>
    <phoneticPr fontId="1"/>
  </si>
  <si>
    <t>合計(a)+(b)=</t>
    <phoneticPr fontId="1"/>
  </si>
  <si>
    <r>
      <t>株式会社 テクノウェイブ</t>
    </r>
    <r>
      <rPr>
        <b/>
        <sz val="16"/>
        <color indexed="8"/>
        <rFont val="ＭＳ Ｐゴシック"/>
        <family val="3"/>
        <charset val="128"/>
        <scheme val="minor"/>
      </rPr>
      <t xml:space="preserve"> </t>
    </r>
    <r>
      <rPr>
        <b/>
        <sz val="18"/>
        <color indexed="8"/>
        <rFont val="ＭＳ Ｐゴシック"/>
        <family val="3"/>
        <charset val="128"/>
        <scheme val="minor"/>
      </rPr>
      <t>タイムシート</t>
    </r>
    <rPh sb="0" eb="4">
      <t>カブシキガイシャ</t>
    </rPh>
    <phoneticPr fontId="1"/>
  </si>
  <si>
    <t>祝日等</t>
    <rPh sb="0" eb="2">
      <t>シュクジツ</t>
    </rPh>
    <rPh sb="2" eb="3">
      <t>トウ</t>
    </rPh>
    <phoneticPr fontId="1"/>
  </si>
  <si>
    <t>お客様ご確認ご承認欄</t>
    <phoneticPr fontId="1"/>
  </si>
  <si>
    <t>印</t>
    <phoneticPr fontId="1"/>
  </si>
  <si>
    <t>営業担当</t>
    <rPh sb="0" eb="2">
      <t>エイギョウ</t>
    </rPh>
    <rPh sb="2" eb="4">
      <t>タントウ</t>
    </rPh>
    <phoneticPr fontId="1"/>
  </si>
  <si>
    <t>欠勤</t>
    <rPh sb="0" eb="2">
      <t>ケッキン</t>
    </rPh>
    <phoneticPr fontId="1"/>
  </si>
  <si>
    <t>遅刻</t>
    <rPh sb="0" eb="2">
      <t>チコク</t>
    </rPh>
    <phoneticPr fontId="1"/>
  </si>
  <si>
    <t>早退</t>
    <rPh sb="0" eb="2">
      <t>ソウタイ</t>
    </rPh>
    <phoneticPr fontId="1"/>
  </si>
  <si>
    <t>東京都○○◆◆△△</t>
    <rPh sb="0" eb="3">
      <t>トウキョウト</t>
    </rPh>
    <phoneticPr fontId="1"/>
  </si>
  <si>
    <t>株式会社AAAXXX</t>
    <rPh sb="0" eb="4">
      <t>カブ</t>
    </rPh>
    <phoneticPr fontId="1"/>
  </si>
  <si>
    <t>東京本社 FAX:0120-67-4880</t>
    <rPh sb="0" eb="2">
      <t>トウキョウ</t>
    </rPh>
    <rPh sb="2" eb="4">
      <t>ホンシャ</t>
    </rPh>
    <phoneticPr fontId="1"/>
  </si>
  <si>
    <t>関西支社 FAX:06-6347-7055</t>
    <rPh sb="0" eb="2">
      <t>カンサイ</t>
    </rPh>
    <rPh sb="2" eb="4">
      <t>シシャ</t>
    </rPh>
    <phoneticPr fontId="1"/>
  </si>
  <si>
    <t>名古屋支社 FAX:052-955-3118</t>
    <rPh sb="0" eb="3">
      <t>ナゴヤ</t>
    </rPh>
    <rPh sb="3" eb="5">
      <t>シシャ</t>
    </rPh>
    <phoneticPr fontId="1"/>
  </si>
  <si>
    <t>手区野　波男</t>
    <rPh sb="0" eb="1">
      <t>テ</t>
    </rPh>
    <rPh sb="1" eb="2">
      <t>ク</t>
    </rPh>
    <rPh sb="2" eb="3">
      <t>ノ</t>
    </rPh>
    <rPh sb="4" eb="5">
      <t>ナミ</t>
    </rPh>
    <rPh sb="5" eb="6">
      <t>オ</t>
    </rPh>
    <phoneticPr fontId="1"/>
  </si>
  <si>
    <t>●●　◇◇</t>
    <phoneticPr fontId="1"/>
  </si>
  <si>
    <t>××　▲▲</t>
    <phoneticPr fontId="1"/>
  </si>
  <si>
    <t>18</t>
    <phoneticPr fontId="1"/>
  </si>
  <si>
    <t>□□　■■</t>
    <phoneticPr fontId="1"/>
  </si>
  <si>
    <t>就業部署</t>
    <rPh sb="0" eb="2">
      <t>シュウギョウ</t>
    </rPh>
    <rPh sb="2" eb="4">
      <t>ブショ</t>
    </rPh>
    <phoneticPr fontId="1"/>
  </si>
  <si>
    <t>就業場所</t>
    <rPh sb="0" eb="2">
      <t>シュウギョウ</t>
    </rPh>
    <rPh sb="2" eb="4">
      <t>バショ</t>
    </rPh>
    <phoneticPr fontId="1"/>
  </si>
  <si>
    <t>退位の日</t>
    <rPh sb="0" eb="2">
      <t>タイイ</t>
    </rPh>
    <rPh sb="3" eb="4">
      <t>ヒ</t>
    </rPh>
    <phoneticPr fontId="1"/>
  </si>
  <si>
    <t>即位の日</t>
    <rPh sb="0" eb="2">
      <t>ソクイ</t>
    </rPh>
    <rPh sb="3" eb="4">
      <t>ヒ</t>
    </rPh>
    <phoneticPr fontId="1"/>
  </si>
  <si>
    <t>国民の祝日</t>
    <rPh sb="0" eb="2">
      <t>コクミン</t>
    </rPh>
    <rPh sb="3" eb="5">
      <t>シュクジツ</t>
    </rPh>
    <phoneticPr fontId="1"/>
  </si>
  <si>
    <t>天皇誕生日</t>
    <phoneticPr fontId="1"/>
  </si>
  <si>
    <t>スポーツの日</t>
    <rPh sb="5" eb="6">
      <t>ヒ</t>
    </rPh>
    <phoneticPr fontId="1"/>
  </si>
  <si>
    <t>(TW-TMS108)</t>
    <phoneticPr fontId="1"/>
  </si>
  <si>
    <t>即位礼正殿の儀</t>
    <rPh sb="0" eb="2">
      <t>ソクイ</t>
    </rPh>
    <rPh sb="2" eb="5">
      <t>レイセイデン</t>
    </rPh>
    <rPh sb="6" eb="7">
      <t>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</si>
</sst>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h]"/>
    <numFmt numFmtId="177" formatCode="[h]:mm"/>
    <numFmt numFmtId="178" formatCode="m/d"/>
    <numFmt numFmtId="179" formatCode="aaa"/>
    <numFmt numFmtId="180" formatCode="yyyy/mm/dd"/>
    <numFmt numFmtId="181" formatCode="0&quot;日&quot;"/>
    <numFmt numFmtId="182" formatCode="&quot;¥&quot;#,##0_);[Red]\(&quot;¥&quot;#,##0\)"/>
    <numFmt numFmtId="183" formatCode="&quot;(&quot;m/d"/>
    <numFmt numFmtId="184" formatCode="&quot;～&quot;m/d&quot;)&quot;"/>
    <numFmt numFmtId="185" formatCode="&quot;〒&quot;000\-0000"/>
    <numFmt numFmtId="186" formatCode="yyyy&quot;年&quot;m&quot;月度&quot;"/>
    <numFmt numFmtId="187" formatCode="@\ \ &quot;様&quot;"/>
    <numFmt numFmtId="188" formatCode="&quot;¥&quot;#,##0;[Red]&quot;¥&quot;#,##0"/>
    <numFmt numFmtId="189" formatCode="&quot;×&quot;\ @\ &quot;日&quot;"/>
    <numFmt numFmtId="190" formatCode="&quot;=&quot;\ &quot;¥&quot;#,##0"/>
    <numFmt numFmtId="191" formatCode="#&quot;日&quot;"/>
    <numFmt numFmtId="192" formatCode="[h]:mm;;"/>
  </numFmts>
  <fonts count="39">
    <font>
      <sz val="11"/>
      <name val="ＭＳ Ｐゴシック"/>
      <family val="3"/>
      <charset val="128"/>
    </font>
    <font>
      <sz val="6"/>
      <name val="ＭＳ Ｐゴシック"/>
      <family val="3"/>
      <charset val="128"/>
    </font>
    <font>
      <sz val="11"/>
      <color indexed="23"/>
      <name val="Tahoma"/>
      <family val="2"/>
    </font>
    <font>
      <sz val="11"/>
      <color indexed="8"/>
      <name val="Tahoma"/>
      <family val="2"/>
    </font>
    <font>
      <sz val="11"/>
      <color indexed="8"/>
      <name val="ＭＳ Ｐゴシック"/>
      <family val="3"/>
      <charset val="128"/>
    </font>
    <font>
      <sz val="11"/>
      <name val="Tahoma"/>
      <family val="2"/>
    </font>
    <font>
      <b/>
      <sz val="11"/>
      <color indexed="81"/>
      <name val="ＭＳ Ｐゴシック"/>
      <family val="3"/>
      <charset val="128"/>
    </font>
    <font>
      <sz val="9"/>
      <color indexed="81"/>
      <name val="ＭＳ Ｐゴシック"/>
      <family val="3"/>
      <charset val="128"/>
    </font>
    <font>
      <b/>
      <sz val="18"/>
      <color indexed="9"/>
      <name val="Tahoma"/>
      <family val="2"/>
    </font>
    <font>
      <sz val="14"/>
      <color rgb="FFFF0000"/>
      <name val="ＭＳ Ｐゴシック"/>
      <family val="3"/>
      <charset val="128"/>
    </font>
    <font>
      <sz val="14"/>
      <color theme="0"/>
      <name val="ＭＳ Ｐゴシック"/>
      <family val="3"/>
      <charset val="128"/>
    </font>
    <font>
      <sz val="11"/>
      <name val="ＭＳ Ｐゴシック"/>
      <family val="3"/>
      <charset val="128"/>
      <scheme val="minor"/>
    </font>
    <font>
      <b/>
      <sz val="11"/>
      <color indexed="8"/>
      <name val="ＭＳ Ｐゴシック"/>
      <family val="3"/>
      <charset val="128"/>
      <scheme val="minor"/>
    </font>
    <font>
      <sz val="9"/>
      <color indexed="8"/>
      <name val="ＭＳ Ｐゴシック"/>
      <family val="3"/>
      <charset val="128"/>
      <scheme val="minor"/>
    </font>
    <font>
      <b/>
      <sz val="10"/>
      <color indexed="8"/>
      <name val="ＭＳ Ｐゴシック"/>
      <family val="3"/>
      <charset val="128"/>
      <scheme val="minor"/>
    </font>
    <font>
      <sz val="14"/>
      <color indexed="8"/>
      <name val="ＭＳ Ｐゴシック"/>
      <family val="3"/>
      <charset val="128"/>
      <scheme val="minor"/>
    </font>
    <font>
      <sz val="11"/>
      <color indexed="8"/>
      <name val="ＭＳ Ｐゴシック"/>
      <family val="3"/>
      <charset val="128"/>
      <scheme val="minor"/>
    </font>
    <font>
      <b/>
      <sz val="18"/>
      <color indexed="9"/>
      <name val="ＭＳ Ｐゴシック"/>
      <family val="3"/>
      <charset val="128"/>
      <scheme val="minor"/>
    </font>
    <font>
      <sz val="18"/>
      <color indexed="23"/>
      <name val="ＭＳ Ｐゴシック"/>
      <family val="3"/>
      <charset val="128"/>
      <scheme val="minor"/>
    </font>
    <font>
      <b/>
      <sz val="11"/>
      <color indexed="9"/>
      <name val="ＭＳ Ｐゴシック"/>
      <family val="3"/>
      <charset val="128"/>
      <scheme val="minor"/>
    </font>
    <font>
      <sz val="11"/>
      <color indexed="23"/>
      <name val="ＭＳ Ｐゴシック"/>
      <family val="3"/>
      <charset val="128"/>
      <scheme val="minor"/>
    </font>
    <font>
      <sz val="14"/>
      <color rgb="FFFF0000"/>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7.5"/>
      <color indexed="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b/>
      <sz val="20"/>
      <color indexed="8"/>
      <name val="ＭＳ Ｐゴシック"/>
      <family val="3"/>
      <charset val="128"/>
      <scheme val="minor"/>
    </font>
    <font>
      <b/>
      <sz val="14"/>
      <color indexed="8"/>
      <name val="ＭＳ Ｐゴシック"/>
      <family val="3"/>
      <charset val="128"/>
      <scheme val="minor"/>
    </font>
    <font>
      <b/>
      <sz val="18"/>
      <color indexed="8"/>
      <name val="ＭＳ Ｐゴシック"/>
      <family val="3"/>
      <charset val="128"/>
      <scheme val="minor"/>
    </font>
    <font>
      <b/>
      <sz val="16"/>
      <color indexed="8"/>
      <name val="ＭＳ Ｐゴシック"/>
      <family val="3"/>
      <charset val="128"/>
      <scheme val="minor"/>
    </font>
    <font>
      <b/>
      <sz val="14"/>
      <color indexed="81"/>
      <name val="ＭＳ Ｐゴシック"/>
      <family val="3"/>
      <charset val="128"/>
    </font>
    <font>
      <b/>
      <u/>
      <sz val="18"/>
      <color indexed="8"/>
      <name val="ＭＳ Ｐゴシック"/>
      <family val="3"/>
      <charset val="128"/>
      <scheme val="major"/>
    </font>
    <font>
      <b/>
      <sz val="18"/>
      <name val="Tahoma"/>
      <family val="2"/>
    </font>
    <font>
      <sz val="11"/>
      <color indexed="8"/>
      <name val="ＭＳ Ｐゴシック"/>
      <family val="3"/>
      <charset val="128"/>
      <scheme val="major"/>
    </font>
    <font>
      <sz val="14"/>
      <name val="ＭＳ Ｐゴシック"/>
      <family val="3"/>
      <charset val="128"/>
    </font>
    <font>
      <sz val="14"/>
      <color indexed="81"/>
      <name val="ＭＳ Ｐゴシック"/>
      <family val="3"/>
      <charset val="128"/>
    </font>
    <font>
      <sz val="12"/>
      <name val="ＭＳ Ｐゴシック"/>
      <family val="3"/>
      <charset val="128"/>
      <scheme val="minor"/>
    </font>
    <font>
      <b/>
      <sz val="14"/>
      <color indexed="81"/>
      <name val="MS P ゴシック"/>
      <family val="3"/>
      <charset val="128"/>
    </font>
  </fonts>
  <fills count="6">
    <fill>
      <patternFill patternType="none"/>
    </fill>
    <fill>
      <patternFill patternType="gray125"/>
    </fill>
    <fill>
      <patternFill patternType="solid">
        <fgColor indexed="8"/>
        <bgColor indexed="64"/>
      </patternFill>
    </fill>
    <fill>
      <patternFill patternType="solid">
        <fgColor indexed="65"/>
        <bgColor indexed="64"/>
      </patternFill>
    </fill>
    <fill>
      <patternFill patternType="solid">
        <fgColor theme="1"/>
        <bgColor indexed="64"/>
      </patternFill>
    </fill>
    <fill>
      <patternFill patternType="solid">
        <fgColor rgb="FFFFFF00"/>
        <bgColor indexed="64"/>
      </patternFill>
    </fill>
  </fills>
  <borders count="100">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double">
        <color indexed="8"/>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double">
        <color indexed="8"/>
      </right>
      <top style="medium">
        <color indexed="8"/>
      </top>
      <bottom style="hair">
        <color indexed="8"/>
      </bottom>
      <diagonal/>
    </border>
    <border>
      <left/>
      <right/>
      <top style="hair">
        <color indexed="8"/>
      </top>
      <bottom style="hair">
        <color indexed="8"/>
      </bottom>
      <diagonal/>
    </border>
    <border>
      <left style="thin">
        <color indexed="8"/>
      </left>
      <right style="double">
        <color indexed="8"/>
      </right>
      <top/>
      <bottom style="hair">
        <color indexed="8"/>
      </bottom>
      <diagonal/>
    </border>
    <border>
      <left style="thin">
        <color indexed="8"/>
      </left>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thin">
        <color indexed="8"/>
      </left>
      <right style="double">
        <color indexed="8"/>
      </right>
      <top/>
      <bottom style="medium">
        <color indexed="8"/>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top style="thin">
        <color indexed="8"/>
      </top>
      <bottom style="thin">
        <color indexed="8"/>
      </bottom>
      <diagonal/>
    </border>
    <border>
      <left style="medium">
        <color indexed="8"/>
      </left>
      <right/>
      <top/>
      <bottom/>
      <diagonal/>
    </border>
    <border>
      <left style="medium">
        <color indexed="8"/>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style="medium">
        <color indexed="8"/>
      </left>
      <right/>
      <top/>
      <bottom style="thin">
        <color indexed="8"/>
      </bottom>
      <diagonal/>
    </border>
    <border>
      <left/>
      <right style="thin">
        <color indexed="8"/>
      </right>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medium">
        <color indexed="8"/>
      </top>
      <bottom style="medium">
        <color indexed="64"/>
      </bottom>
      <diagonal/>
    </border>
    <border>
      <left/>
      <right style="thin">
        <color indexed="8"/>
      </right>
      <top style="hair">
        <color indexed="8"/>
      </top>
      <bottom style="hair">
        <color indexed="8"/>
      </bottom>
      <diagonal/>
    </border>
    <border>
      <left/>
      <right style="thin">
        <color indexed="8"/>
      </right>
      <top style="hair">
        <color indexed="8"/>
      </top>
      <bottom style="medium">
        <color indexed="64"/>
      </bottom>
      <diagonal/>
    </border>
    <border>
      <left style="double">
        <color indexed="8"/>
      </left>
      <right style="double">
        <color indexed="8"/>
      </right>
      <top style="medium">
        <color indexed="8"/>
      </top>
      <bottom style="medium">
        <color indexed="8"/>
      </bottom>
      <diagonal/>
    </border>
    <border>
      <left style="double">
        <color indexed="8"/>
      </left>
      <right style="double">
        <color indexed="8"/>
      </right>
      <top/>
      <bottom style="hair">
        <color indexed="8"/>
      </bottom>
      <diagonal/>
    </border>
    <border>
      <left style="double">
        <color indexed="8"/>
      </left>
      <right style="double">
        <color indexed="8"/>
      </right>
      <top/>
      <bottom style="medium">
        <color indexed="8"/>
      </bottom>
      <diagonal/>
    </border>
    <border>
      <left/>
      <right style="double">
        <color indexed="8"/>
      </right>
      <top style="medium">
        <color indexed="8"/>
      </top>
      <bottom/>
      <diagonal/>
    </border>
    <border>
      <left/>
      <right style="double">
        <color indexed="8"/>
      </right>
      <top/>
      <bottom style="medium">
        <color indexed="8"/>
      </bottom>
      <diagonal/>
    </border>
    <border>
      <left/>
      <right style="double">
        <color indexed="8"/>
      </right>
      <top/>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double">
        <color indexed="8"/>
      </left>
      <right/>
      <top/>
      <bottom/>
      <diagonal/>
    </border>
    <border>
      <left style="double">
        <color indexed="8"/>
      </left>
      <right/>
      <top/>
      <bottom style="medium">
        <color indexed="8"/>
      </bottom>
      <diagonal/>
    </border>
    <border>
      <left style="double">
        <color indexed="8"/>
      </left>
      <right/>
      <top style="medium">
        <color indexed="8"/>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hair">
        <color indexed="8"/>
      </top>
      <bottom style="hair">
        <color indexed="8"/>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hair">
        <color indexed="8"/>
      </top>
      <bottom style="hair">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auto="1"/>
      </right>
      <top/>
      <bottom style="medium">
        <color indexed="8"/>
      </bottom>
      <diagonal/>
    </border>
    <border>
      <left/>
      <right style="medium">
        <color auto="1"/>
      </right>
      <top style="medium">
        <color auto="1"/>
      </top>
      <bottom style="thin">
        <color auto="1"/>
      </bottom>
      <diagonal/>
    </border>
    <border>
      <left style="thin">
        <color indexed="8"/>
      </left>
      <right/>
      <top style="medium">
        <color auto="1"/>
      </top>
      <bottom style="hair">
        <color indexed="8"/>
      </bottom>
      <diagonal/>
    </border>
    <border>
      <left/>
      <right/>
      <top style="medium">
        <color auto="1"/>
      </top>
      <bottom style="hair">
        <color indexed="8"/>
      </bottom>
      <diagonal/>
    </border>
    <border>
      <left/>
      <right style="medium">
        <color auto="1"/>
      </right>
      <top style="medium">
        <color auto="1"/>
      </top>
      <bottom style="hair">
        <color indexed="8"/>
      </bottom>
      <diagonal/>
    </border>
    <border>
      <left style="medium">
        <color indexed="8"/>
      </left>
      <right style="thin">
        <color indexed="8"/>
      </right>
      <top style="hair">
        <color indexed="8"/>
      </top>
      <bottom/>
      <diagonal/>
    </border>
    <border>
      <left style="thin">
        <color indexed="8"/>
      </left>
      <right style="double">
        <color indexed="8"/>
      </right>
      <top style="hair">
        <color indexed="8"/>
      </top>
      <bottom/>
      <diagonal/>
    </border>
    <border>
      <left/>
      <right style="thin">
        <color indexed="8"/>
      </right>
      <top style="hair">
        <color indexed="8"/>
      </top>
      <bottom/>
      <diagonal/>
    </border>
    <border>
      <left style="thin">
        <color indexed="8"/>
      </left>
      <right/>
      <top style="hair">
        <color indexed="8"/>
      </top>
      <bottom/>
      <diagonal/>
    </border>
    <border>
      <left style="double">
        <color indexed="64"/>
      </left>
      <right/>
      <top style="hair">
        <color indexed="64"/>
      </top>
      <bottom/>
      <diagonal/>
    </border>
    <border>
      <left style="double">
        <color indexed="64"/>
      </left>
      <right/>
      <top style="hair">
        <color indexed="8"/>
      </top>
      <bottom style="medium">
        <color indexed="64"/>
      </bottom>
      <diagonal/>
    </border>
    <border>
      <left style="thin">
        <color auto="1"/>
      </left>
      <right/>
      <top style="hair">
        <color indexed="8"/>
      </top>
      <bottom style="medium">
        <color auto="1"/>
      </bottom>
      <diagonal/>
    </border>
    <border>
      <left/>
      <right/>
      <top style="hair">
        <color indexed="8"/>
      </top>
      <bottom style="medium">
        <color auto="1"/>
      </bottom>
      <diagonal/>
    </border>
    <border>
      <left/>
      <right style="medium">
        <color auto="1"/>
      </right>
      <top style="hair">
        <color indexed="8"/>
      </top>
      <bottom style="medium">
        <color auto="1"/>
      </bottom>
      <diagonal/>
    </border>
    <border>
      <left style="double">
        <color indexed="8"/>
      </left>
      <right/>
      <top style="medium">
        <color indexed="8"/>
      </top>
      <bottom style="medium">
        <color indexed="8"/>
      </bottom>
      <diagonal/>
    </border>
    <border>
      <left style="double">
        <color indexed="8"/>
      </left>
      <right/>
      <top style="medium">
        <color indexed="8"/>
      </top>
      <bottom/>
      <diagonal/>
    </border>
    <border>
      <left style="thin">
        <color indexed="8"/>
      </left>
      <right style="double">
        <color indexed="8"/>
      </right>
      <top style="medium">
        <color indexed="8"/>
      </top>
      <bottom/>
      <diagonal/>
    </border>
    <border>
      <left style="double">
        <color indexed="8"/>
      </left>
      <right style="double">
        <color indexed="8"/>
      </right>
      <top style="medium">
        <color indexed="8"/>
      </top>
      <bottom/>
      <diagonal/>
    </border>
    <border>
      <left/>
      <right style="medium">
        <color auto="1"/>
      </right>
      <top style="thin">
        <color auto="1"/>
      </top>
      <bottom/>
      <diagonal/>
    </border>
    <border>
      <left/>
      <right style="medium">
        <color auto="1"/>
      </right>
      <top/>
      <bottom style="medium">
        <color auto="1"/>
      </bottom>
      <diagonal/>
    </border>
    <border>
      <left style="thin">
        <color indexed="8"/>
      </left>
      <right/>
      <top style="thin">
        <color indexed="8"/>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auto="1"/>
      </top>
      <bottom style="thin">
        <color auto="1"/>
      </bottom>
      <diagonal/>
    </border>
    <border>
      <left style="medium">
        <color indexed="8"/>
      </left>
      <right/>
      <top style="thin">
        <color auto="1"/>
      </top>
      <bottom/>
      <diagonal/>
    </border>
    <border>
      <left style="medium">
        <color indexed="8"/>
      </left>
      <right/>
      <top/>
      <bottom style="medium">
        <color auto="1"/>
      </bottom>
      <diagonal/>
    </border>
    <border>
      <left style="thin">
        <color indexed="8"/>
      </left>
      <right/>
      <top/>
      <bottom style="hair">
        <color indexed="8"/>
      </bottom>
      <diagonal/>
    </border>
    <border>
      <left style="double">
        <color indexed="64"/>
      </left>
      <right/>
      <top style="hair">
        <color indexed="8"/>
      </top>
      <bottom/>
      <diagonal/>
    </border>
    <border>
      <left/>
      <right/>
      <top style="medium">
        <color indexed="8"/>
      </top>
      <bottom/>
      <diagonal/>
    </border>
    <border>
      <left/>
      <right style="medium">
        <color auto="1"/>
      </right>
      <top style="medium">
        <color indexed="8"/>
      </top>
      <bottom/>
      <diagonal/>
    </border>
    <border>
      <left style="medium">
        <color indexed="8"/>
      </left>
      <right style="thin">
        <color indexed="8"/>
      </right>
      <top/>
      <bottom style="hair">
        <color indexed="8"/>
      </bottom>
      <diagonal/>
    </border>
    <border>
      <left/>
      <right style="thin">
        <color indexed="8"/>
      </right>
      <top/>
      <bottom style="hair">
        <color indexed="8"/>
      </bottom>
      <diagonal/>
    </border>
    <border>
      <left/>
      <right style="thin">
        <color indexed="8"/>
      </right>
      <top style="medium">
        <color indexed="8"/>
      </top>
      <bottom style="medium">
        <color indexed="8"/>
      </bottom>
      <diagonal/>
    </border>
    <border>
      <left style="thin">
        <color auto="1"/>
      </left>
      <right/>
      <top style="medium">
        <color indexed="8"/>
      </top>
      <bottom style="medium">
        <color indexed="8"/>
      </bottom>
      <diagonal/>
    </border>
    <border>
      <left/>
      <right style="medium">
        <color auto="1"/>
      </right>
      <top style="medium">
        <color indexed="8"/>
      </top>
      <bottom style="medium">
        <color indexed="8"/>
      </bottom>
      <diagonal/>
    </border>
    <border>
      <left style="thin">
        <color indexed="8"/>
      </left>
      <right style="double">
        <color indexed="8"/>
      </right>
      <top/>
      <bottom/>
      <diagonal/>
    </border>
    <border>
      <left style="double">
        <color indexed="8"/>
      </left>
      <right style="double">
        <color indexed="8"/>
      </right>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s>
  <cellStyleXfs count="1">
    <xf numFmtId="0" fontId="0" fillId="0" borderId="0"/>
  </cellStyleXfs>
  <cellXfs count="299">
    <xf numFmtId="0" fontId="0" fillId="0" borderId="0" xfId="0"/>
    <xf numFmtId="0" fontId="2" fillId="0" borderId="0" xfId="0" applyFont="1" applyFill="1"/>
    <xf numFmtId="0" fontId="2" fillId="0" borderId="0" xfId="0" applyFont="1" applyFill="1" applyAlignment="1"/>
    <xf numFmtId="0" fontId="3" fillId="0" borderId="0" xfId="0" applyFont="1" applyFill="1"/>
    <xf numFmtId="0" fontId="3" fillId="0" borderId="0" xfId="0" applyFont="1" applyAlignment="1">
      <alignment horizontal="center"/>
    </xf>
    <xf numFmtId="0" fontId="3" fillId="0" borderId="0" xfId="0" applyFont="1"/>
    <xf numFmtId="0" fontId="3" fillId="0" borderId="0" xfId="0" applyFont="1" applyAlignment="1"/>
    <xf numFmtId="0" fontId="4" fillId="0" borderId="0" xfId="0" applyFont="1" applyAlignment="1">
      <alignment horizontal="right"/>
    </xf>
    <xf numFmtId="0" fontId="3" fillId="3" borderId="0" xfId="0" applyFont="1" applyFill="1"/>
    <xf numFmtId="0" fontId="3" fillId="0" borderId="0" xfId="0" applyFont="1" applyFill="1" applyAlignment="1">
      <alignment horizontal="center"/>
    </xf>
    <xf numFmtId="0" fontId="3" fillId="0" borderId="0" xfId="0" applyFont="1" applyFill="1" applyAlignment="1"/>
    <xf numFmtId="0" fontId="4" fillId="0" borderId="0" xfId="0" applyFont="1"/>
    <xf numFmtId="176" fontId="3" fillId="0" borderId="0" xfId="0" applyNumberFormat="1" applyFont="1"/>
    <xf numFmtId="0" fontId="8" fillId="2" borderId="0" xfId="0" applyFont="1" applyFill="1" applyProtection="1">
      <protection locked="0"/>
    </xf>
    <xf numFmtId="0" fontId="8" fillId="2" borderId="0" xfId="0" applyFont="1" applyFill="1" applyAlignment="1" applyProtection="1">
      <alignment horizontal="right"/>
      <protection locked="0"/>
    </xf>
    <xf numFmtId="0" fontId="9" fillId="0" borderId="0" xfId="0" applyFont="1" applyFill="1"/>
    <xf numFmtId="0" fontId="8" fillId="2" borderId="0" xfId="0" applyNumberFormat="1" applyFont="1" applyFill="1" applyProtection="1">
      <protection locked="0"/>
    </xf>
    <xf numFmtId="0" fontId="10" fillId="2" borderId="0" xfId="0" applyFont="1" applyFill="1"/>
    <xf numFmtId="180" fontId="5" fillId="0" borderId="41" xfId="0" applyNumberFormat="1" applyFont="1" applyBorder="1" applyAlignment="1" applyProtection="1">
      <alignment horizontal="right"/>
      <protection locked="0"/>
    </xf>
    <xf numFmtId="0" fontId="4" fillId="0" borderId="41" xfId="0" applyFont="1" applyBorder="1" applyAlignment="1" applyProtection="1">
      <alignment horizontal="left"/>
      <protection locked="0"/>
    </xf>
    <xf numFmtId="0" fontId="0" fillId="0" borderId="41" xfId="0" applyBorder="1" applyAlignment="1"/>
    <xf numFmtId="0" fontId="3" fillId="0" borderId="41" xfId="0" applyFont="1" applyBorder="1"/>
    <xf numFmtId="0" fontId="16" fillId="0" borderId="0" xfId="0" applyFont="1" applyAlignment="1">
      <alignment horizontal="center"/>
    </xf>
    <xf numFmtId="0" fontId="16" fillId="0" borderId="0" xfId="0" applyFont="1"/>
    <xf numFmtId="0" fontId="16" fillId="0" borderId="1" xfId="0" applyFont="1" applyBorder="1"/>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23" fillId="0" borderId="0" xfId="0" applyFont="1"/>
    <xf numFmtId="0" fontId="24" fillId="0" borderId="0" xfId="0" applyFont="1"/>
    <xf numFmtId="0" fontId="23" fillId="0" borderId="0" xfId="0" applyFont="1" applyAlignment="1">
      <alignment horizontal="right"/>
    </xf>
    <xf numFmtId="0" fontId="23" fillId="0" borderId="0" xfId="0" applyFont="1" applyFill="1" applyAlignment="1">
      <alignment horizontal="right"/>
    </xf>
    <xf numFmtId="0" fontId="14" fillId="0" borderId="42" xfId="0" applyFont="1" applyBorder="1" applyAlignment="1" applyProtection="1">
      <alignment horizontal="center" vertical="center"/>
    </xf>
    <xf numFmtId="0" fontId="14" fillId="0" borderId="0" xfId="0" applyFont="1" applyBorder="1" applyAlignment="1" applyProtection="1">
      <alignment horizontal="center" vertical="center"/>
    </xf>
    <xf numFmtId="177" fontId="26" fillId="0" borderId="31" xfId="0" applyNumberFormat="1" applyFont="1" applyFill="1" applyBorder="1" applyAlignment="1">
      <alignment horizontal="center" vertical="center"/>
    </xf>
    <xf numFmtId="177" fontId="26" fillId="0" borderId="12" xfId="0" applyNumberFormat="1" applyFont="1" applyFill="1" applyBorder="1" applyAlignment="1">
      <alignment horizontal="center" vertical="center"/>
    </xf>
    <xf numFmtId="178" fontId="26" fillId="0" borderId="13" xfId="0" applyNumberFormat="1" applyFont="1" applyFill="1" applyBorder="1" applyAlignment="1">
      <alignment horizontal="center" vertical="center"/>
    </xf>
    <xf numFmtId="179" fontId="26" fillId="0" borderId="14" xfId="0" applyNumberFormat="1" applyFont="1" applyFill="1" applyBorder="1" applyAlignment="1">
      <alignment horizontal="center" vertical="center"/>
    </xf>
    <xf numFmtId="177" fontId="15" fillId="0" borderId="35" xfId="0" applyNumberFormat="1" applyFont="1" applyBorder="1" applyAlignment="1" applyProtection="1">
      <alignment horizontal="center"/>
    </xf>
    <xf numFmtId="177" fontId="15" fillId="0" borderId="16" xfId="0" applyNumberFormat="1" applyFont="1" applyBorder="1" applyAlignment="1" applyProtection="1">
      <alignment horizontal="center"/>
    </xf>
    <xf numFmtId="177" fontId="15" fillId="0" borderId="15" xfId="0" applyNumberFormat="1" applyFont="1" applyBorder="1" applyAlignment="1" applyProtection="1">
      <alignment horizontal="center"/>
    </xf>
    <xf numFmtId="0" fontId="11" fillId="0" borderId="45" xfId="0" applyFont="1" applyFill="1" applyBorder="1" applyAlignment="1" applyProtection="1">
      <alignment vertical="center" shrinkToFit="1"/>
    </xf>
    <xf numFmtId="0" fontId="11" fillId="0" borderId="46" xfId="0" applyFont="1" applyFill="1" applyBorder="1" applyAlignment="1" applyProtection="1">
      <alignment vertical="center" shrinkToFit="1"/>
    </xf>
    <xf numFmtId="0" fontId="11" fillId="0" borderId="47" xfId="0" applyFont="1" applyFill="1" applyBorder="1" applyAlignment="1" applyProtection="1">
      <alignment vertical="center" shrinkToFit="1"/>
    </xf>
    <xf numFmtId="179" fontId="26" fillId="0" borderId="65" xfId="0" applyNumberFormat="1" applyFont="1" applyFill="1" applyBorder="1" applyAlignment="1">
      <alignment horizontal="center" vertical="center"/>
    </xf>
    <xf numFmtId="177" fontId="26" fillId="0" borderId="66" xfId="0" applyNumberFormat="1" applyFont="1" applyFill="1" applyBorder="1" applyAlignment="1">
      <alignment horizontal="center" vertical="center"/>
    </xf>
    <xf numFmtId="177" fontId="26" fillId="0" borderId="67" xfId="0" applyNumberFormat="1" applyFont="1" applyFill="1" applyBorder="1" applyAlignment="1">
      <alignment horizontal="center" vertical="center"/>
    </xf>
    <xf numFmtId="0" fontId="11" fillId="0" borderId="68" xfId="0" applyFont="1" applyFill="1" applyBorder="1" applyAlignment="1" applyProtection="1">
      <alignment vertical="center" shrinkToFit="1"/>
    </xf>
    <xf numFmtId="0" fontId="11" fillId="0" borderId="69" xfId="0" applyFont="1" applyFill="1" applyBorder="1" applyAlignment="1" applyProtection="1">
      <alignment vertical="center" shrinkToFit="1"/>
    </xf>
    <xf numFmtId="0" fontId="16" fillId="0" borderId="0" xfId="0" applyFont="1" applyBorder="1" applyAlignment="1">
      <alignment horizontal="center" vertical="center"/>
    </xf>
    <xf numFmtId="177" fontId="15" fillId="0" borderId="48" xfId="0" applyNumberFormat="1" applyFont="1" applyBorder="1" applyAlignment="1" applyProtection="1">
      <alignment vertical="center"/>
    </xf>
    <xf numFmtId="177" fontId="15" fillId="0" borderId="49" xfId="0" applyNumberFormat="1" applyFont="1" applyBorder="1" applyAlignment="1" applyProtection="1">
      <alignment vertical="center"/>
    </xf>
    <xf numFmtId="0" fontId="16" fillId="0" borderId="74" xfId="0" applyFont="1" applyBorder="1" applyAlignment="1" applyProtection="1">
      <alignment horizontal="center" vertical="center"/>
    </xf>
    <xf numFmtId="0" fontId="16" fillId="0" borderId="75" xfId="0" applyFont="1" applyBorder="1" applyAlignment="1" applyProtection="1">
      <alignment horizontal="center" vertical="center"/>
    </xf>
    <xf numFmtId="0" fontId="16" fillId="0" borderId="76" xfId="0" applyFont="1" applyBorder="1" applyAlignment="1" applyProtection="1">
      <alignment horizontal="center" vertical="center"/>
    </xf>
    <xf numFmtId="177" fontId="16" fillId="0" borderId="0" xfId="0" applyNumberFormat="1" applyFont="1" applyBorder="1" applyAlignment="1" applyProtection="1">
      <alignment horizontal="center" vertical="center"/>
    </xf>
    <xf numFmtId="177" fontId="16" fillId="0" borderId="75" xfId="0" applyNumberFormat="1" applyFont="1" applyBorder="1" applyAlignment="1" applyProtection="1">
      <alignment horizontal="center" vertical="center"/>
    </xf>
    <xf numFmtId="181" fontId="15" fillId="0" borderId="43" xfId="0" applyNumberFormat="1" applyFont="1" applyBorder="1" applyAlignment="1" applyProtection="1">
      <alignment horizontal="center"/>
    </xf>
    <xf numFmtId="177" fontId="26" fillId="0" borderId="11" xfId="0" applyNumberFormat="1" applyFont="1" applyFill="1" applyBorder="1" applyAlignment="1" applyProtection="1">
      <alignment horizontal="center" vertical="center"/>
      <protection locked="0"/>
    </xf>
    <xf numFmtId="177" fontId="26" fillId="0" borderId="86" xfId="0" applyNumberFormat="1" applyFont="1" applyFill="1" applyBorder="1" applyAlignment="1" applyProtection="1">
      <alignment horizontal="center" vertical="center"/>
      <protection locked="0"/>
    </xf>
    <xf numFmtId="0" fontId="3" fillId="0" borderId="0" xfId="0" applyNumberFormat="1" applyFont="1"/>
    <xf numFmtId="0" fontId="3" fillId="3" borderId="0" xfId="0" applyNumberFormat="1" applyFont="1" applyFill="1"/>
    <xf numFmtId="0" fontId="3" fillId="0" borderId="0" xfId="0" applyNumberFormat="1" applyFont="1" applyAlignment="1">
      <alignment horizontal="center"/>
    </xf>
    <xf numFmtId="188" fontId="15" fillId="0" borderId="4" xfId="0" applyNumberFormat="1" applyFont="1" applyBorder="1" applyAlignment="1" applyProtection="1">
      <alignment horizontal="right" vertical="center"/>
      <protection locked="0"/>
    </xf>
    <xf numFmtId="189" fontId="15" fillId="0" borderId="19" xfId="0" applyNumberFormat="1" applyFont="1" applyBorder="1" applyAlignment="1" applyProtection="1">
      <alignment horizontal="center" vertical="center"/>
      <protection locked="0"/>
    </xf>
    <xf numFmtId="177" fontId="26" fillId="0" borderId="34" xfId="0" applyNumberFormat="1" applyFont="1" applyFill="1" applyBorder="1" applyAlignment="1" applyProtection="1">
      <alignment horizontal="center" vertical="center"/>
      <protection locked="0"/>
    </xf>
    <xf numFmtId="0" fontId="17" fillId="0" borderId="0" xfId="0" applyFont="1" applyFill="1" applyProtection="1"/>
    <xf numFmtId="0" fontId="18" fillId="0" borderId="0" xfId="0" applyFont="1" applyFill="1" applyProtection="1"/>
    <xf numFmtId="0" fontId="17" fillId="0" borderId="0" xfId="0" applyFont="1" applyFill="1" applyAlignment="1" applyProtection="1">
      <alignment horizontal="right"/>
    </xf>
    <xf numFmtId="0" fontId="19" fillId="0" borderId="0" xfId="0" applyNumberFormat="1" applyFont="1" applyFill="1" applyProtection="1"/>
    <xf numFmtId="0" fontId="20" fillId="0" borderId="0" xfId="0" applyFont="1" applyFill="1" applyProtection="1"/>
    <xf numFmtId="0" fontId="21" fillId="0" borderId="0" xfId="0" applyFont="1" applyFill="1" applyProtection="1"/>
    <xf numFmtId="0" fontId="20" fillId="0" borderId="0" xfId="0" applyFont="1" applyFill="1" applyAlignment="1" applyProtection="1"/>
    <xf numFmtId="0" fontId="16" fillId="0" borderId="0" xfId="0" applyFont="1" applyFill="1" applyProtection="1"/>
    <xf numFmtId="0" fontId="3" fillId="0" borderId="0" xfId="0" applyFont="1" applyAlignment="1" applyProtection="1">
      <alignment horizontal="center"/>
    </xf>
    <xf numFmtId="0" fontId="29" fillId="0" borderId="0" xfId="0" applyFont="1" applyProtection="1"/>
    <xf numFmtId="0" fontId="16" fillId="0" borderId="0" xfId="0" applyFont="1" applyProtection="1"/>
    <xf numFmtId="0" fontId="16" fillId="0" borderId="0" xfId="0" applyFont="1" applyAlignment="1" applyProtection="1">
      <alignment horizontal="center"/>
    </xf>
    <xf numFmtId="0" fontId="16" fillId="0" borderId="0" xfId="0" applyNumberFormat="1" applyFont="1" applyProtection="1"/>
    <xf numFmtId="178" fontId="16" fillId="0" borderId="0" xfId="0" applyNumberFormat="1" applyFont="1" applyAlignment="1" applyProtection="1"/>
    <xf numFmtId="183" fontId="16" fillId="0" borderId="0" xfId="0" applyNumberFormat="1" applyFont="1" applyAlignment="1" applyProtection="1"/>
    <xf numFmtId="184" fontId="28" fillId="0" borderId="0" xfId="0" applyNumberFormat="1" applyFont="1" applyAlignment="1" applyProtection="1">
      <alignment horizontal="left"/>
    </xf>
    <xf numFmtId="20" fontId="11" fillId="0" borderId="0" xfId="0" applyNumberFormat="1" applyFont="1" applyFill="1" applyBorder="1" applyAlignment="1" applyProtection="1">
      <alignment horizontal="center"/>
    </xf>
    <xf numFmtId="20" fontId="16" fillId="0" borderId="0" xfId="0" applyNumberFormat="1" applyFont="1" applyProtection="1"/>
    <xf numFmtId="0" fontId="16" fillId="0" borderId="0" xfId="0" applyFont="1" applyAlignment="1" applyProtection="1"/>
    <xf numFmtId="177" fontId="25" fillId="4" borderId="1" xfId="0" applyNumberFormat="1" applyFont="1" applyFill="1" applyBorder="1" applyAlignment="1" applyProtection="1">
      <alignment horizontal="center"/>
      <protection locked="0"/>
    </xf>
    <xf numFmtId="183" fontId="28" fillId="0" borderId="0" xfId="0" applyNumberFormat="1" applyFont="1" applyAlignment="1" applyProtection="1">
      <alignment horizontal="right"/>
    </xf>
    <xf numFmtId="185" fontId="16" fillId="0" borderId="4" xfId="0" applyNumberFormat="1" applyFont="1" applyBorder="1" applyAlignment="1" applyProtection="1">
      <alignment horizontal="center" vertical="center" wrapText="1"/>
      <protection locked="0"/>
    </xf>
    <xf numFmtId="0" fontId="34" fillId="0" borderId="41" xfId="0" applyFont="1" applyBorder="1" applyAlignment="1">
      <alignment horizontal="left"/>
    </xf>
    <xf numFmtId="0" fontId="0" fillId="0" borderId="41" xfId="0" applyBorder="1"/>
    <xf numFmtId="0" fontId="33" fillId="5" borderId="0" xfId="0" applyFont="1" applyFill="1" applyProtection="1"/>
    <xf numFmtId="0" fontId="10" fillId="2" borderId="0" xfId="0" applyFont="1" applyFill="1" applyProtection="1"/>
    <xf numFmtId="0" fontId="33" fillId="5" borderId="0" xfId="0" applyFont="1" applyFill="1" applyAlignment="1" applyProtection="1">
      <alignment horizontal="right"/>
    </xf>
    <xf numFmtId="0" fontId="33" fillId="5" borderId="0" xfId="0" applyNumberFormat="1" applyFont="1" applyFill="1" applyProtection="1"/>
    <xf numFmtId="0" fontId="9" fillId="0" borderId="0" xfId="0" applyFont="1" applyFill="1" applyProtection="1"/>
    <xf numFmtId="0" fontId="2" fillId="0" borderId="0" xfId="0" applyFont="1" applyFill="1" applyProtection="1"/>
    <xf numFmtId="0" fontId="2" fillId="0" borderId="0" xfId="0" applyFont="1" applyFill="1" applyAlignment="1" applyProtection="1"/>
    <xf numFmtId="0" fontId="3" fillId="0" borderId="0" xfId="0" applyFont="1" applyFill="1" applyProtection="1"/>
    <xf numFmtId="0" fontId="16" fillId="0" borderId="1" xfId="0" applyFont="1" applyBorder="1" applyProtection="1"/>
    <xf numFmtId="177" fontId="11" fillId="5" borderId="1" xfId="0" applyNumberFormat="1" applyFont="1" applyFill="1" applyBorder="1" applyAlignment="1" applyProtection="1">
      <alignment horizont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185" fontId="16" fillId="5" borderId="4" xfId="0" applyNumberFormat="1"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33"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178" fontId="26" fillId="0" borderId="8" xfId="0" applyNumberFormat="1" applyFont="1" applyFill="1" applyBorder="1" applyAlignment="1" applyProtection="1">
      <alignment horizontal="center" vertical="center"/>
    </xf>
    <xf numFmtId="179" fontId="26" fillId="0" borderId="9" xfId="0" applyNumberFormat="1" applyFont="1" applyFill="1" applyBorder="1" applyAlignment="1" applyProtection="1">
      <alignment horizontal="center" vertical="center"/>
    </xf>
    <xf numFmtId="177" fontId="35" fillId="5" borderId="86" xfId="0" applyNumberFormat="1" applyFont="1" applyFill="1" applyBorder="1" applyAlignment="1" applyProtection="1">
      <alignment horizontal="center" vertical="center"/>
    </xf>
    <xf numFmtId="177" fontId="35" fillId="5" borderId="9" xfId="0" applyNumberFormat="1" applyFont="1" applyFill="1" applyBorder="1" applyAlignment="1" applyProtection="1">
      <alignment horizontal="center" vertical="center"/>
    </xf>
    <xf numFmtId="177" fontId="35" fillId="5" borderId="34" xfId="0" applyNumberFormat="1" applyFont="1" applyFill="1" applyBorder="1" applyAlignment="1" applyProtection="1">
      <alignment horizontal="center" vertical="center"/>
    </xf>
    <xf numFmtId="177" fontId="26" fillId="0" borderId="31" xfId="0" applyNumberFormat="1" applyFont="1" applyFill="1" applyBorder="1" applyAlignment="1" applyProtection="1">
      <alignment horizontal="center" vertical="center"/>
    </xf>
    <xf numFmtId="177" fontId="26" fillId="0" borderId="12" xfId="0" applyNumberFormat="1" applyFont="1" applyFill="1" applyBorder="1" applyAlignment="1" applyProtection="1">
      <alignment horizontal="center" vertical="center"/>
    </xf>
    <xf numFmtId="178" fontId="26" fillId="0" borderId="13" xfId="0" applyNumberFormat="1" applyFont="1" applyFill="1" applyBorder="1" applyAlignment="1" applyProtection="1">
      <alignment horizontal="center" vertical="center"/>
    </xf>
    <xf numFmtId="179" fontId="26" fillId="0" borderId="14" xfId="0" applyNumberFormat="1" applyFont="1" applyFill="1" applyBorder="1" applyAlignment="1" applyProtection="1">
      <alignment horizontal="center" vertical="center"/>
    </xf>
    <xf numFmtId="177" fontId="35" fillId="5" borderId="11" xfId="0" applyNumberFormat="1" applyFont="1" applyFill="1" applyBorder="1" applyAlignment="1" applyProtection="1">
      <alignment horizontal="center" vertical="center"/>
    </xf>
    <xf numFmtId="178" fontId="26" fillId="0" borderId="64" xfId="0" applyNumberFormat="1" applyFont="1" applyFill="1" applyBorder="1" applyAlignment="1" applyProtection="1">
      <alignment horizontal="center" vertical="center"/>
    </xf>
    <xf numFmtId="179" fontId="26" fillId="0" borderId="65" xfId="0" applyNumberFormat="1" applyFont="1" applyFill="1" applyBorder="1" applyAlignment="1" applyProtection="1">
      <alignment horizontal="center" vertical="center"/>
    </xf>
    <xf numFmtId="177" fontId="26" fillId="0" borderId="66" xfId="0" applyNumberFormat="1" applyFont="1" applyFill="1" applyBorder="1" applyAlignment="1" applyProtection="1">
      <alignment horizontal="center" vertical="center"/>
    </xf>
    <xf numFmtId="177" fontId="26" fillId="0" borderId="67" xfId="0" applyNumberFormat="1" applyFont="1" applyFill="1" applyBorder="1" applyAlignment="1" applyProtection="1">
      <alignment horizontal="center" vertical="center"/>
    </xf>
    <xf numFmtId="177" fontId="35" fillId="5" borderId="15" xfId="0" applyNumberFormat="1" applyFont="1" applyFill="1" applyBorder="1" applyAlignment="1" applyProtection="1">
      <alignment horizontal="center" vertical="center"/>
    </xf>
    <xf numFmtId="177" fontId="26" fillId="0" borderId="32" xfId="0" applyNumberFormat="1" applyFont="1" applyFill="1" applyBorder="1" applyAlignment="1" applyProtection="1">
      <alignment horizontal="center" vertical="center"/>
    </xf>
    <xf numFmtId="181" fontId="15" fillId="5" borderId="15" xfId="0" applyNumberFormat="1" applyFont="1" applyFill="1" applyBorder="1" applyAlignment="1" applyProtection="1">
      <alignment horizontal="center"/>
    </xf>
    <xf numFmtId="0" fontId="16" fillId="0" borderId="18" xfId="0" applyFont="1" applyBorder="1" applyAlignment="1" applyProtection="1">
      <alignment horizontal="center" vertical="center"/>
    </xf>
    <xf numFmtId="0" fontId="16" fillId="0" borderId="19" xfId="0" applyFont="1" applyBorder="1" applyAlignment="1" applyProtection="1">
      <alignment horizontal="center" vertical="center"/>
    </xf>
    <xf numFmtId="188" fontId="15" fillId="5" borderId="4" xfId="0" applyNumberFormat="1" applyFont="1" applyFill="1" applyBorder="1" applyAlignment="1" applyProtection="1">
      <alignment horizontal="right" vertical="center"/>
    </xf>
    <xf numFmtId="189" fontId="15" fillId="5" borderId="19"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23" fillId="0" borderId="0" xfId="0" applyFont="1" applyProtection="1"/>
    <xf numFmtId="0" fontId="24" fillId="0" borderId="0" xfId="0" applyFont="1" applyProtection="1"/>
    <xf numFmtId="0" fontId="23" fillId="0" borderId="0" xfId="0" applyFont="1" applyAlignment="1" applyProtection="1">
      <alignment horizontal="right"/>
    </xf>
    <xf numFmtId="0" fontId="23" fillId="0" borderId="0" xfId="0" applyFont="1" applyFill="1" applyAlignment="1" applyProtection="1">
      <alignment horizontal="right"/>
    </xf>
    <xf numFmtId="0" fontId="3" fillId="0" borderId="0" xfId="0" applyFont="1" applyFill="1" applyAlignment="1" applyProtection="1">
      <alignment horizontal="center"/>
    </xf>
    <xf numFmtId="0" fontId="3" fillId="0" borderId="0" xfId="0" applyFont="1" applyFill="1" applyAlignment="1" applyProtection="1"/>
    <xf numFmtId="0" fontId="3" fillId="0" borderId="0" xfId="0" applyFont="1" applyProtection="1"/>
    <xf numFmtId="0" fontId="11" fillId="0" borderId="87" xfId="0" applyFont="1" applyFill="1" applyBorder="1" applyAlignment="1" applyProtection="1">
      <alignment vertical="center" shrinkToFit="1"/>
    </xf>
    <xf numFmtId="0" fontId="14" fillId="0" borderId="74" xfId="0" applyFont="1" applyBorder="1" applyAlignment="1" applyProtection="1">
      <alignment horizontal="center" vertical="center"/>
    </xf>
    <xf numFmtId="0" fontId="14" fillId="0" borderId="88" xfId="0" applyFont="1" applyBorder="1" applyAlignment="1" applyProtection="1">
      <alignment horizontal="center" vertical="center"/>
    </xf>
    <xf numFmtId="177" fontId="15" fillId="0" borderId="88" xfId="0" applyNumberFormat="1" applyFont="1" applyBorder="1" applyAlignment="1" applyProtection="1">
      <alignment vertical="center"/>
    </xf>
    <xf numFmtId="177" fontId="15" fillId="0" borderId="89" xfId="0" applyNumberFormat="1" applyFont="1" applyBorder="1" applyAlignment="1" applyProtection="1">
      <alignment vertical="center"/>
    </xf>
    <xf numFmtId="178" fontId="26" fillId="0" borderId="90" xfId="0" applyNumberFormat="1" applyFont="1" applyFill="1" applyBorder="1" applyAlignment="1">
      <alignment horizontal="center" vertical="center"/>
    </xf>
    <xf numFmtId="179" fontId="26" fillId="0" borderId="11" xfId="0" applyNumberFormat="1" applyFont="1" applyFill="1" applyBorder="1" applyAlignment="1">
      <alignment horizontal="center" vertical="center"/>
    </xf>
    <xf numFmtId="177" fontId="26" fillId="0" borderId="91" xfId="0" applyNumberFormat="1" applyFont="1" applyFill="1" applyBorder="1" applyAlignment="1">
      <alignment horizontal="center" vertical="center"/>
    </xf>
    <xf numFmtId="177" fontId="26" fillId="0" borderId="86" xfId="0" applyNumberFormat="1" applyFont="1" applyFill="1" applyBorder="1" applyAlignment="1">
      <alignment horizontal="center" vertical="center"/>
    </xf>
    <xf numFmtId="0" fontId="16" fillId="0" borderId="92" xfId="0" applyFont="1" applyBorder="1" applyAlignment="1">
      <alignment horizontal="center" vertical="center" wrapText="1"/>
    </xf>
    <xf numFmtId="0" fontId="16" fillId="0" borderId="73" xfId="0" applyFont="1" applyBorder="1" applyAlignment="1">
      <alignment horizontal="center" vertical="center" wrapText="1"/>
    </xf>
    <xf numFmtId="177" fontId="26" fillId="0" borderId="95" xfId="0" applyNumberFormat="1" applyFont="1" applyFill="1" applyBorder="1" applyAlignment="1" applyProtection="1">
      <alignment horizontal="center" vertical="center"/>
      <protection locked="0"/>
    </xf>
    <xf numFmtId="177" fontId="26" fillId="0" borderId="96" xfId="0" applyNumberFormat="1" applyFont="1" applyFill="1" applyBorder="1" applyAlignment="1" applyProtection="1">
      <alignment horizontal="center" vertical="center"/>
      <protection locked="0"/>
    </xf>
    <xf numFmtId="177" fontId="16" fillId="0" borderId="88" xfId="0" applyNumberFormat="1" applyFont="1" applyBorder="1" applyAlignment="1" applyProtection="1">
      <alignment horizontal="center" vertical="center"/>
    </xf>
    <xf numFmtId="0" fontId="16" fillId="0" borderId="7" xfId="0" applyFont="1"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3" fillId="0" borderId="0" xfId="0" applyFont="1" applyFill="1" applyAlignment="1">
      <alignment horizontal="right"/>
    </xf>
    <xf numFmtId="14" fontId="3" fillId="0" borderId="41" xfId="0" applyNumberFormat="1" applyFont="1" applyBorder="1"/>
    <xf numFmtId="181" fontId="15" fillId="0" borderId="15" xfId="0" applyNumberFormat="1" applyFont="1" applyBorder="1" applyAlignment="1" applyProtection="1">
      <alignment horizontal="center" vertical="center"/>
      <protection locked="0"/>
    </xf>
    <xf numFmtId="191" fontId="15" fillId="0" borderId="43" xfId="0" applyNumberFormat="1" applyFont="1" applyBorder="1" applyAlignment="1" applyProtection="1">
      <alignment horizontal="right" vertical="center"/>
    </xf>
    <xf numFmtId="192" fontId="15" fillId="0" borderId="35" xfId="0" applyNumberFormat="1" applyFont="1" applyBorder="1" applyAlignment="1" applyProtection="1">
      <alignment horizontal="center" vertical="center"/>
    </xf>
    <xf numFmtId="192" fontId="15" fillId="0" borderId="16" xfId="0" applyNumberFormat="1" applyFont="1" applyBorder="1" applyAlignment="1" applyProtection="1">
      <alignment horizontal="center" vertical="center"/>
    </xf>
    <xf numFmtId="192" fontId="15" fillId="0" borderId="15" xfId="0" applyNumberFormat="1" applyFont="1" applyBorder="1" applyAlignment="1" applyProtection="1">
      <alignment horizontal="center" vertical="center"/>
    </xf>
    <xf numFmtId="6" fontId="15" fillId="5" borderId="79" xfId="0" applyNumberFormat="1" applyFont="1" applyFill="1" applyBorder="1" applyAlignment="1" applyProtection="1">
      <alignment horizontal="left" vertical="center"/>
    </xf>
    <xf numFmtId="6" fontId="15" fillId="5" borderId="28" xfId="0" applyNumberFormat="1" applyFont="1" applyFill="1" applyBorder="1" applyAlignment="1" applyProtection="1">
      <alignment horizontal="left" vertical="center"/>
    </xf>
    <xf numFmtId="0" fontId="12" fillId="0" borderId="39" xfId="0" applyFont="1" applyBorder="1" applyAlignment="1" applyProtection="1">
      <alignment horizontal="center" vertical="center"/>
    </xf>
    <xf numFmtId="0" fontId="12" fillId="0" borderId="40" xfId="0" applyFont="1" applyBorder="1" applyAlignment="1" applyProtection="1">
      <alignment horizontal="center" vertical="center"/>
    </xf>
    <xf numFmtId="0" fontId="15" fillId="5" borderId="73" xfId="0" applyFont="1" applyFill="1" applyBorder="1" applyAlignment="1" applyProtection="1">
      <alignment horizontal="left" vertical="center"/>
    </xf>
    <xf numFmtId="0" fontId="15" fillId="5" borderId="7" xfId="0" applyFont="1" applyFill="1" applyBorder="1" applyAlignment="1" applyProtection="1">
      <alignment horizontal="left" vertical="center"/>
    </xf>
    <xf numFmtId="0" fontId="26" fillId="5" borderId="51" xfId="0" applyNumberFormat="1" applyFont="1" applyFill="1" applyBorder="1" applyAlignment="1" applyProtection="1">
      <alignment horizontal="left" shrinkToFit="1"/>
    </xf>
    <xf numFmtId="0" fontId="26" fillId="5" borderId="10" xfId="0" applyNumberFormat="1" applyFont="1" applyFill="1" applyBorder="1" applyAlignment="1" applyProtection="1">
      <alignment horizontal="left" shrinkToFit="1"/>
    </xf>
    <xf numFmtId="0" fontId="26" fillId="5" borderId="55" xfId="0" applyNumberFormat="1" applyFont="1" applyFill="1" applyBorder="1" applyAlignment="1" applyProtection="1">
      <alignment horizontal="left" shrinkToFit="1"/>
    </xf>
    <xf numFmtId="0" fontId="26" fillId="5" borderId="70" xfId="0" applyNumberFormat="1" applyFont="1" applyFill="1" applyBorder="1" applyAlignment="1" applyProtection="1">
      <alignment horizontal="left" shrinkToFit="1"/>
    </xf>
    <xf numFmtId="0" fontId="26" fillId="5" borderId="71" xfId="0" applyNumberFormat="1" applyFont="1" applyFill="1" applyBorder="1" applyAlignment="1" applyProtection="1">
      <alignment horizontal="left" shrinkToFit="1"/>
    </xf>
    <xf numFmtId="0" fontId="26" fillId="5" borderId="72" xfId="0" applyNumberFormat="1" applyFont="1" applyFill="1" applyBorder="1" applyAlignment="1" applyProtection="1">
      <alignment horizontal="left" shrinkToFit="1"/>
    </xf>
    <xf numFmtId="0" fontId="12" fillId="0" borderId="22"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37" xfId="0" applyFont="1" applyBorder="1" applyAlignment="1" applyProtection="1">
      <alignment horizontal="center" vertical="center"/>
    </xf>
    <xf numFmtId="0" fontId="28" fillId="0" borderId="43" xfId="0" applyFont="1" applyBorder="1" applyAlignment="1" applyProtection="1">
      <alignment horizontal="center"/>
    </xf>
    <xf numFmtId="0" fontId="28" fillId="0" borderId="0" xfId="0" applyFont="1" applyBorder="1" applyAlignment="1" applyProtection="1">
      <alignment horizontal="center"/>
    </xf>
    <xf numFmtId="177" fontId="29" fillId="0" borderId="16" xfId="0" applyNumberFormat="1" applyFont="1" applyBorder="1" applyAlignment="1" applyProtection="1">
      <alignment horizontal="center"/>
    </xf>
    <xf numFmtId="177" fontId="29" fillId="0" borderId="59" xfId="0" applyNumberFormat="1" applyFont="1" applyBorder="1" applyAlignment="1" applyProtection="1">
      <alignment horizontal="center"/>
    </xf>
    <xf numFmtId="0" fontId="12" fillId="0" borderId="20" xfId="0" applyFont="1" applyBorder="1" applyAlignment="1" applyProtection="1">
      <alignment horizontal="center" vertical="center"/>
    </xf>
    <xf numFmtId="0" fontId="12" fillId="0" borderId="38" xfId="0" applyFont="1" applyBorder="1" applyAlignment="1" applyProtection="1">
      <alignment horizontal="center" vertical="center"/>
    </xf>
    <xf numFmtId="182" fontId="15" fillId="5" borderId="17" xfId="0" applyNumberFormat="1" applyFont="1" applyFill="1" applyBorder="1" applyAlignment="1" applyProtection="1">
      <alignment horizontal="left" vertical="center"/>
    </xf>
    <xf numFmtId="182" fontId="15" fillId="5" borderId="18" xfId="0" applyNumberFormat="1" applyFont="1" applyFill="1" applyBorder="1" applyAlignment="1" applyProtection="1">
      <alignment horizontal="left" vertical="center"/>
    </xf>
    <xf numFmtId="0" fontId="16" fillId="0" borderId="56" xfId="0" applyFont="1" applyBorder="1" applyAlignment="1" applyProtection="1">
      <alignment horizontal="center" vertical="center"/>
    </xf>
    <xf numFmtId="0" fontId="16" fillId="0" borderId="57" xfId="0" applyFont="1" applyBorder="1" applyAlignment="1" applyProtection="1">
      <alignment horizontal="center" vertical="center"/>
    </xf>
    <xf numFmtId="190" fontId="15" fillId="0" borderId="19" xfId="0" applyNumberFormat="1" applyFont="1" applyFill="1" applyBorder="1" applyAlignment="1" applyProtection="1">
      <alignment horizontal="left" vertical="center"/>
    </xf>
    <xf numFmtId="190" fontId="15" fillId="0" borderId="58" xfId="0" applyNumberFormat="1" applyFont="1" applyFill="1" applyBorder="1" applyAlignment="1" applyProtection="1">
      <alignment horizontal="left" vertical="center"/>
    </xf>
    <xf numFmtId="0" fontId="15" fillId="5" borderId="27" xfId="0" applyFont="1" applyFill="1" applyBorder="1" applyAlignment="1" applyProtection="1">
      <alignment horizontal="center" vertical="center"/>
    </xf>
    <xf numFmtId="0" fontId="15" fillId="5" borderId="80" xfId="0" applyFont="1" applyFill="1" applyBorder="1" applyAlignment="1" applyProtection="1">
      <alignment horizontal="center" vertical="center"/>
    </xf>
    <xf numFmtId="0" fontId="15" fillId="5" borderId="20" xfId="0" applyFont="1" applyFill="1" applyBorder="1" applyAlignment="1" applyProtection="1">
      <alignment horizontal="center" vertical="center"/>
    </xf>
    <xf numFmtId="0" fontId="15" fillId="5" borderId="81"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82" xfId="0" applyFont="1" applyFill="1" applyBorder="1" applyAlignment="1" applyProtection="1">
      <alignment horizontal="center" vertical="center"/>
    </xf>
    <xf numFmtId="0" fontId="32" fillId="5" borderId="0" xfId="0" applyFont="1" applyFill="1" applyAlignment="1" applyProtection="1">
      <alignment horizontal="right"/>
    </xf>
    <xf numFmtId="0" fontId="0" fillId="0" borderId="0" xfId="0" applyAlignment="1" applyProtection="1">
      <alignment horizontal="right"/>
    </xf>
    <xf numFmtId="186" fontId="29" fillId="0" borderId="0" xfId="0" applyNumberFormat="1" applyFont="1" applyAlignment="1" applyProtection="1">
      <alignment horizontal="right"/>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26" xfId="0" applyFont="1" applyBorder="1" applyAlignment="1" applyProtection="1">
      <alignment horizontal="center" vertical="center"/>
    </xf>
    <xf numFmtId="0" fontId="30" fillId="5" borderId="17" xfId="0" applyFont="1" applyFill="1" applyBorder="1" applyAlignment="1" applyProtection="1">
      <alignment horizontal="center" vertical="center"/>
    </xf>
    <xf numFmtId="0" fontId="30" fillId="5" borderId="18" xfId="0" applyFont="1" applyFill="1" applyBorder="1" applyAlignment="1" applyProtection="1">
      <alignment horizontal="center" vertical="center"/>
    </xf>
    <xf numFmtId="0" fontId="13" fillId="0" borderId="83"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22" fillId="5" borderId="4" xfId="0" applyFont="1" applyFill="1" applyBorder="1" applyAlignment="1" applyProtection="1">
      <alignment horizontal="left" vertical="center" wrapText="1"/>
    </xf>
    <xf numFmtId="0" fontId="22" fillId="5" borderId="19" xfId="0" applyFont="1" applyFill="1" applyBorder="1" applyAlignment="1" applyProtection="1">
      <alignment horizontal="left" vertical="center" wrapText="1"/>
    </xf>
    <xf numFmtId="0" fontId="16" fillId="0" borderId="84" xfId="0" applyFont="1" applyBorder="1" applyAlignment="1" applyProtection="1">
      <alignment horizontal="center" vertical="center"/>
    </xf>
    <xf numFmtId="0" fontId="16" fillId="0" borderId="77"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85" xfId="0" applyFont="1" applyBorder="1" applyAlignment="1" applyProtection="1">
      <alignment horizontal="center" vertical="center"/>
    </xf>
    <xf numFmtId="0" fontId="16" fillId="0" borderId="78" xfId="0" applyFont="1" applyBorder="1" applyAlignment="1" applyProtection="1">
      <alignment horizontal="center" vertical="center"/>
    </xf>
    <xf numFmtId="187" fontId="22" fillId="5" borderId="4" xfId="0" applyNumberFormat="1" applyFont="1" applyFill="1" applyBorder="1" applyAlignment="1" applyProtection="1">
      <alignment horizontal="center" vertical="center"/>
    </xf>
    <xf numFmtId="187" fontId="22" fillId="5" borderId="19" xfId="0" applyNumberFormat="1" applyFont="1" applyFill="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7" fillId="5" borderId="79" xfId="0" applyFont="1" applyFill="1" applyBorder="1" applyAlignment="1" applyProtection="1">
      <alignment horizontal="center" vertical="center"/>
    </xf>
    <xf numFmtId="0" fontId="27" fillId="5" borderId="28" xfId="0" applyFont="1" applyFill="1" applyBorder="1" applyAlignment="1" applyProtection="1">
      <alignment horizontal="center" vertical="center"/>
    </xf>
    <xf numFmtId="0" fontId="16" fillId="0" borderId="52"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6" fillId="0" borderId="54" xfId="0" applyFont="1" applyBorder="1" applyAlignment="1" applyProtection="1">
      <alignment horizontal="center" vertical="center" wrapText="1"/>
    </xf>
    <xf numFmtId="0" fontId="26" fillId="5" borderId="61" xfId="0" applyNumberFormat="1" applyFont="1" applyFill="1" applyBorder="1" applyAlignment="1" applyProtection="1">
      <alignment horizontal="left" shrinkToFit="1"/>
    </xf>
    <xf numFmtId="0" fontId="26" fillId="5" borderId="62" xfId="0" applyNumberFormat="1" applyFont="1" applyFill="1" applyBorder="1" applyAlignment="1" applyProtection="1">
      <alignment horizontal="left" shrinkToFit="1"/>
    </xf>
    <xf numFmtId="0" fontId="26" fillId="5" borderId="63" xfId="0" applyNumberFormat="1" applyFont="1" applyFill="1" applyBorder="1" applyAlignment="1" applyProtection="1">
      <alignment horizontal="left" shrinkToFit="1"/>
    </xf>
    <xf numFmtId="0" fontId="26" fillId="5" borderId="12" xfId="0" applyNumberFormat="1" applyFont="1" applyFill="1" applyBorder="1" applyAlignment="1" applyProtection="1">
      <alignment horizontal="left" shrinkToFit="1"/>
    </xf>
    <xf numFmtId="0" fontId="32" fillId="0" borderId="0" xfId="0" applyFont="1" applyAlignment="1" applyProtection="1">
      <alignment horizontal="right"/>
      <protection locked="0"/>
    </xf>
    <xf numFmtId="0" fontId="12" fillId="0" borderId="22" xfId="0" applyFont="1" applyBorder="1" applyAlignment="1">
      <alignment horizontal="center" vertical="center"/>
    </xf>
    <xf numFmtId="0" fontId="12" fillId="0" borderId="36" xfId="0" applyFont="1" applyBorder="1" applyAlignment="1">
      <alignment horizontal="center" vertical="center"/>
    </xf>
    <xf numFmtId="0" fontId="12" fillId="0" borderId="20" xfId="0" applyFont="1" applyBorder="1" applyAlignment="1">
      <alignment horizontal="center" vertical="center"/>
    </xf>
    <xf numFmtId="0" fontId="12" fillId="0" borderId="38" xfId="0" applyFont="1" applyBorder="1" applyAlignment="1">
      <alignment horizontal="center" vertical="center"/>
    </xf>
    <xf numFmtId="0" fontId="12" fillId="0" borderId="21" xfId="0" applyFont="1" applyBorder="1" applyAlignment="1">
      <alignment horizontal="center" vertical="center"/>
    </xf>
    <xf numFmtId="0" fontId="12" fillId="0" borderId="37" xfId="0" applyFont="1" applyBorder="1" applyAlignment="1">
      <alignment horizontal="center" vertical="center"/>
    </xf>
    <xf numFmtId="182" fontId="15" fillId="0" borderId="17" xfId="0" applyNumberFormat="1" applyFont="1" applyBorder="1" applyAlignment="1" applyProtection="1">
      <alignment horizontal="left" vertical="center" shrinkToFit="1"/>
      <protection locked="0"/>
    </xf>
    <xf numFmtId="182" fontId="15" fillId="0" borderId="18" xfId="0" applyNumberFormat="1" applyFont="1" applyBorder="1" applyAlignment="1" applyProtection="1">
      <alignment horizontal="left" vertical="center" shrinkToFit="1"/>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190" fontId="15" fillId="0" borderId="19" xfId="0" applyNumberFormat="1" applyFont="1" applyBorder="1" applyAlignment="1" applyProtection="1">
      <alignment horizontal="left" vertical="center" shrinkToFit="1"/>
    </xf>
    <xf numFmtId="190" fontId="15" fillId="0" borderId="58" xfId="0" applyNumberFormat="1" applyFont="1" applyBorder="1" applyAlignment="1" applyProtection="1">
      <alignment horizontal="left" vertical="center" shrinkToFit="1"/>
    </xf>
    <xf numFmtId="0" fontId="15" fillId="0" borderId="27" xfId="0" applyFont="1" applyBorder="1" applyAlignment="1" applyProtection="1">
      <alignment horizontal="center" vertical="center" shrinkToFit="1"/>
      <protection locked="0"/>
    </xf>
    <xf numFmtId="0" fontId="15" fillId="0" borderId="80"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15" fillId="0" borderId="81"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82" xfId="0" applyFont="1" applyBorder="1" applyAlignment="1" applyProtection="1">
      <alignment horizontal="center" vertical="center" shrinkToFit="1"/>
      <protection locked="0"/>
    </xf>
    <xf numFmtId="6" fontId="15" fillId="0" borderId="79" xfId="0" applyNumberFormat="1" applyFont="1" applyBorder="1" applyAlignment="1" applyProtection="1">
      <alignment horizontal="left" vertical="center" shrinkToFit="1"/>
      <protection locked="0"/>
    </xf>
    <xf numFmtId="6" fontId="15" fillId="0" borderId="28" xfId="0" applyNumberFormat="1" applyFont="1" applyBorder="1" applyAlignment="1" applyProtection="1">
      <alignment horizontal="left" vertical="center" shrinkToFit="1"/>
      <protection locked="0"/>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5" fillId="0" borderId="73"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37" fillId="0" borderId="12" xfId="0" applyNumberFormat="1" applyFont="1" applyFill="1" applyBorder="1" applyAlignment="1" applyProtection="1">
      <alignment horizontal="left" shrinkToFit="1"/>
      <protection locked="0"/>
    </xf>
    <xf numFmtId="0" fontId="37" fillId="0" borderId="10" xfId="0" applyNumberFormat="1" applyFont="1" applyFill="1" applyBorder="1" applyAlignment="1" applyProtection="1">
      <alignment horizontal="left" shrinkToFit="1"/>
      <protection locked="0"/>
    </xf>
    <xf numFmtId="0" fontId="37" fillId="0" borderId="55" xfId="0" applyNumberFormat="1" applyFont="1" applyFill="1" applyBorder="1" applyAlignment="1" applyProtection="1">
      <alignment horizontal="left" shrinkToFit="1"/>
      <protection locked="0"/>
    </xf>
    <xf numFmtId="0" fontId="28" fillId="0" borderId="43" xfId="0" applyFont="1" applyBorder="1" applyAlignment="1" applyProtection="1">
      <alignment horizontal="center" vertical="center"/>
    </xf>
    <xf numFmtId="0" fontId="28" fillId="0" borderId="16" xfId="0" applyFont="1" applyBorder="1" applyAlignment="1" applyProtection="1">
      <alignment horizontal="center" vertical="center"/>
    </xf>
    <xf numFmtId="192" fontId="29" fillId="0" borderId="16" xfId="0" applyNumberFormat="1" applyFont="1" applyBorder="1" applyAlignment="1" applyProtection="1">
      <alignment horizontal="center" vertical="center"/>
    </xf>
    <xf numFmtId="192" fontId="29" fillId="0" borderId="59" xfId="0" applyNumberFormat="1" applyFont="1" applyBorder="1" applyAlignment="1" applyProtection="1">
      <alignment horizontal="center" vertical="center"/>
    </xf>
    <xf numFmtId="0" fontId="1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0" fillId="0" borderId="17"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30" fillId="0" borderId="57" xfId="0" applyFont="1" applyBorder="1" applyAlignment="1" applyProtection="1">
      <alignment horizontal="center" vertical="center" shrinkToFit="1"/>
      <protection locked="0"/>
    </xf>
    <xf numFmtId="0" fontId="16" fillId="0" borderId="83" xfId="0" applyFont="1" applyBorder="1" applyAlignment="1">
      <alignment horizontal="center" vertical="center" wrapText="1"/>
    </xf>
    <xf numFmtId="0" fontId="16" fillId="0" borderId="60" xfId="0" applyFont="1" applyBorder="1" applyAlignment="1">
      <alignment horizontal="center" vertical="center" wrapText="1"/>
    </xf>
    <xf numFmtId="0" fontId="22" fillId="0" borderId="4" xfId="0" applyNumberFormat="1" applyFont="1" applyBorder="1" applyAlignment="1" applyProtection="1">
      <alignment horizontal="center" vertical="center" shrinkToFit="1"/>
      <protection locked="0"/>
    </xf>
    <xf numFmtId="0" fontId="22" fillId="0" borderId="19" xfId="0" applyNumberFormat="1" applyFont="1" applyBorder="1" applyAlignment="1" applyProtection="1">
      <alignment horizontal="center" vertical="center" shrinkToFit="1"/>
      <protection locked="0"/>
    </xf>
    <xf numFmtId="0" fontId="22" fillId="0" borderId="58" xfId="0" applyNumberFormat="1" applyFont="1" applyBorder="1" applyAlignment="1" applyProtection="1">
      <alignment horizontal="center" vertical="center" shrinkToFit="1"/>
      <protection locked="0"/>
    </xf>
    <xf numFmtId="0" fontId="16" fillId="0" borderId="84" xfId="0" applyFont="1" applyBorder="1" applyAlignment="1" applyProtection="1">
      <alignment horizontal="center" vertical="center" shrinkToFit="1"/>
      <protection locked="0"/>
    </xf>
    <xf numFmtId="0" fontId="0" fillId="0" borderId="77" xfId="0" applyBorder="1" applyAlignment="1">
      <alignment horizontal="center" vertical="center" shrinkToFit="1"/>
    </xf>
    <xf numFmtId="0" fontId="0" fillId="0" borderId="20" xfId="0" applyBorder="1" applyAlignment="1">
      <alignment horizontal="center" vertical="center" shrinkToFit="1"/>
    </xf>
    <xf numFmtId="0" fontId="0" fillId="0" borderId="50" xfId="0" applyBorder="1" applyAlignment="1">
      <alignment horizontal="center" vertical="center" shrinkToFit="1"/>
    </xf>
    <xf numFmtId="0" fontId="0" fillId="0" borderId="21" xfId="0" applyBorder="1" applyAlignment="1">
      <alignment horizontal="center" vertical="center" shrinkToFit="1"/>
    </xf>
    <xf numFmtId="0" fontId="0" fillId="0" borderId="59" xfId="0" applyBorder="1" applyAlignment="1">
      <alignment horizontal="center" vertical="center" shrinkToFit="1"/>
    </xf>
    <xf numFmtId="0" fontId="22" fillId="0" borderId="4"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187" fontId="22" fillId="0" borderId="4" xfId="0" applyNumberFormat="1" applyFont="1" applyBorder="1" applyAlignment="1" applyProtection="1">
      <alignment horizontal="center" vertical="center" shrinkToFit="1"/>
      <protection locked="0"/>
    </xf>
    <xf numFmtId="187" fontId="22" fillId="0" borderId="19" xfId="0" applyNumberFormat="1" applyFont="1" applyBorder="1" applyAlignment="1" applyProtection="1">
      <alignment horizontal="center" vertical="center" shrinkToFit="1"/>
      <protection locked="0"/>
    </xf>
    <xf numFmtId="187" fontId="22" fillId="0" borderId="58" xfId="0" applyNumberFormat="1" applyFont="1" applyBorder="1" applyAlignment="1" applyProtection="1">
      <alignment horizontal="center" vertical="center" shrinkToFit="1"/>
      <protection locked="0"/>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27" fillId="0" borderId="79"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16" fillId="0" borderId="9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cellXfs>
  <cellStyles count="1">
    <cellStyle name="標準" xfId="0" builtinId="0"/>
  </cellStyles>
  <dxfs count="27">
    <dxf>
      <font>
        <condense val="0"/>
        <extend val="0"/>
        <color indexed="10"/>
      </font>
      <fill>
        <patternFill>
          <bgColor theme="0" tint="-4.9989318521683403E-2"/>
        </patternFill>
      </fill>
    </dxf>
    <dxf>
      <font>
        <condense val="0"/>
        <extend val="0"/>
        <color indexed="10"/>
      </font>
      <fill>
        <patternFill>
          <bgColor indexed="2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theme="0" tint="-4.9989318521683403E-2"/>
        </patternFill>
      </fill>
    </dxf>
    <dxf>
      <font>
        <condense val="0"/>
        <extend val="0"/>
        <color indexed="12"/>
      </font>
      <fill>
        <patternFill>
          <bgColor theme="0" tint="-4.9989318521683403E-2"/>
        </patternFill>
      </fill>
    </dxf>
    <dxf>
      <font>
        <condense val="0"/>
        <extend val="0"/>
        <color indexed="10"/>
      </font>
      <fill>
        <patternFill>
          <bgColor indexed="22"/>
        </patternFill>
      </fill>
    </dxf>
    <dxf>
      <font>
        <condense val="0"/>
        <extend val="0"/>
        <color indexed="12"/>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2"/>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5"/>
  <sheetViews>
    <sheetView zoomScale="75" zoomScaleNormal="75" workbookViewId="0">
      <selection activeCell="I12" sqref="I12:K12"/>
    </sheetView>
  </sheetViews>
  <sheetFormatPr defaultRowHeight="14.25"/>
  <cols>
    <col min="1" max="1" width="10.125" style="5" customWidth="1"/>
    <col min="2" max="2" width="6.5" style="5" customWidth="1"/>
    <col min="3" max="3" width="11.625" style="4" customWidth="1"/>
    <col min="4" max="4" width="11.625" style="5" customWidth="1"/>
    <col min="5" max="5" width="9.375" style="5" customWidth="1"/>
    <col min="6" max="7" width="11.625" style="5" customWidth="1"/>
    <col min="8" max="8" width="10.125" style="5" customWidth="1"/>
    <col min="9" max="9" width="11.625" style="6" customWidth="1"/>
    <col min="10" max="10" width="11.625" style="5" customWidth="1"/>
    <col min="11" max="11" width="11.625" style="4" customWidth="1"/>
    <col min="12" max="32" width="9" style="62"/>
    <col min="33" max="16384" width="9" style="5"/>
  </cols>
  <sheetData>
    <row r="1" spans="1:11" ht="28.5" customHeight="1">
      <c r="A1" s="92">
        <v>2017</v>
      </c>
      <c r="B1" s="93" t="s">
        <v>0</v>
      </c>
      <c r="C1" s="94">
        <v>4</v>
      </c>
      <c r="D1" s="93" t="s">
        <v>1</v>
      </c>
      <c r="E1" s="95">
        <v>30</v>
      </c>
      <c r="F1" s="93" t="s">
        <v>35</v>
      </c>
      <c r="G1" s="96" t="s">
        <v>38</v>
      </c>
      <c r="H1" s="97"/>
      <c r="I1" s="98"/>
      <c r="J1" s="99"/>
      <c r="K1" s="76"/>
    </row>
    <row r="2" spans="1:11" ht="12.75" customHeight="1">
      <c r="A2" s="68"/>
      <c r="B2" s="69"/>
      <c r="C2" s="70"/>
      <c r="D2" s="69"/>
      <c r="E2" s="71"/>
      <c r="F2" s="72"/>
      <c r="G2" s="73"/>
      <c r="H2" s="72"/>
      <c r="I2" s="74"/>
      <c r="J2" s="75"/>
      <c r="K2" s="76"/>
    </row>
    <row r="3" spans="1:11" ht="21">
      <c r="A3" s="77" t="s">
        <v>50</v>
      </c>
      <c r="B3" s="78"/>
      <c r="C3" s="79"/>
      <c r="D3" s="78"/>
      <c r="E3" s="78"/>
      <c r="F3" s="78"/>
      <c r="G3" s="201">
        <f>IF(OR($A$1="",$C$1="",$E$1=""),"       年    月度",DATE($A$1,$C$1,1))</f>
        <v>42826</v>
      </c>
      <c r="H3" s="201"/>
      <c r="I3" s="201"/>
      <c r="J3" s="201"/>
      <c r="K3" s="201"/>
    </row>
    <row r="4" spans="1:11" ht="15.75" customHeight="1" thickBot="1">
      <c r="A4" s="78"/>
      <c r="B4" s="78"/>
      <c r="C4" s="79"/>
      <c r="D4" s="78"/>
      <c r="E4" s="78"/>
      <c r="F4" s="78"/>
      <c r="G4" s="80"/>
      <c r="H4" s="81"/>
      <c r="I4" s="82"/>
      <c r="J4" s="88">
        <f>IF($A$12="","(   /   ",$A$12)</f>
        <v>42826</v>
      </c>
      <c r="K4" s="83">
        <f>IF(OR($A$1="",$C$1="",$E$1=""),"～   /   )",DATE($A$1,$C$1,$E$1))</f>
        <v>42855</v>
      </c>
    </row>
    <row r="5" spans="1:11" ht="15" thickBot="1">
      <c r="A5" s="100" t="s">
        <v>2</v>
      </c>
      <c r="B5" s="101">
        <v>0.33333333333333331</v>
      </c>
      <c r="C5" s="79"/>
      <c r="D5" s="84"/>
      <c r="E5" s="78"/>
      <c r="F5" s="78"/>
      <c r="G5" s="85"/>
      <c r="H5" s="85"/>
      <c r="I5" s="86"/>
      <c r="J5" s="75"/>
      <c r="K5" s="76"/>
    </row>
    <row r="6" spans="1:11" ht="24.75" customHeight="1">
      <c r="A6" s="202" t="s">
        <v>39</v>
      </c>
      <c r="B6" s="203"/>
      <c r="C6" s="102" t="s">
        <v>40</v>
      </c>
      <c r="D6" s="208" t="s">
        <v>59</v>
      </c>
      <c r="E6" s="209"/>
      <c r="F6" s="209"/>
      <c r="G6" s="209"/>
      <c r="H6" s="209"/>
      <c r="I6" s="209"/>
      <c r="J6" s="210" t="s">
        <v>52</v>
      </c>
      <c r="K6" s="211"/>
    </row>
    <row r="7" spans="1:11" ht="41.25" customHeight="1">
      <c r="A7" s="204"/>
      <c r="B7" s="205"/>
      <c r="C7" s="103" t="s">
        <v>41</v>
      </c>
      <c r="D7" s="104">
        <v>1111111</v>
      </c>
      <c r="E7" s="212" t="s">
        <v>58</v>
      </c>
      <c r="F7" s="213"/>
      <c r="G7" s="213"/>
      <c r="H7" s="213"/>
      <c r="I7" s="213"/>
      <c r="J7" s="214" t="s">
        <v>53</v>
      </c>
      <c r="K7" s="215"/>
    </row>
    <row r="8" spans="1:11" ht="19.5" customHeight="1">
      <c r="A8" s="204"/>
      <c r="B8" s="205"/>
      <c r="C8" s="103" t="s">
        <v>42</v>
      </c>
      <c r="D8" s="219" t="s">
        <v>64</v>
      </c>
      <c r="E8" s="220"/>
      <c r="F8" s="220"/>
      <c r="G8" s="220"/>
      <c r="H8" s="220"/>
      <c r="I8" s="220"/>
      <c r="J8" s="204"/>
      <c r="K8" s="216"/>
    </row>
    <row r="9" spans="1:11" ht="19.5" customHeight="1">
      <c r="A9" s="206"/>
      <c r="B9" s="207"/>
      <c r="C9" s="103" t="s">
        <v>3</v>
      </c>
      <c r="D9" s="219" t="s">
        <v>65</v>
      </c>
      <c r="E9" s="220"/>
      <c r="F9" s="220"/>
      <c r="G9" s="220"/>
      <c r="H9" s="220"/>
      <c r="I9" s="220"/>
      <c r="J9" s="204"/>
      <c r="K9" s="216"/>
    </row>
    <row r="10" spans="1:11" ht="27" customHeight="1" thickBot="1">
      <c r="A10" s="221" t="s">
        <v>43</v>
      </c>
      <c r="B10" s="222"/>
      <c r="C10" s="223"/>
      <c r="D10" s="224" t="s">
        <v>63</v>
      </c>
      <c r="E10" s="225"/>
      <c r="F10" s="225"/>
      <c r="G10" s="225"/>
      <c r="H10" s="225"/>
      <c r="I10" s="225"/>
      <c r="J10" s="217"/>
      <c r="K10" s="218"/>
    </row>
    <row r="11" spans="1:11" ht="32.25" customHeight="1" thickBot="1">
      <c r="A11" s="105" t="s">
        <v>4</v>
      </c>
      <c r="B11" s="106" t="s">
        <v>5</v>
      </c>
      <c r="C11" s="107" t="s">
        <v>6</v>
      </c>
      <c r="D11" s="108" t="s">
        <v>7</v>
      </c>
      <c r="E11" s="109" t="s">
        <v>33</v>
      </c>
      <c r="F11" s="110" t="s">
        <v>44</v>
      </c>
      <c r="G11" s="106" t="s">
        <v>45</v>
      </c>
      <c r="H11" s="111" t="s">
        <v>51</v>
      </c>
      <c r="I11" s="226" t="s">
        <v>48</v>
      </c>
      <c r="J11" s="227"/>
      <c r="K11" s="228"/>
    </row>
    <row r="12" spans="1:11" ht="18" customHeight="1">
      <c r="A12" s="112">
        <f>IF(OR($A$1="",$C$1="",$E$1=""),"",EDATE(DATE($A$1,$C$1,$E$1+1),-1))</f>
        <v>42826</v>
      </c>
      <c r="B12" s="113">
        <f>IF(A12="","",WEEKDAY(A12))</f>
        <v>7</v>
      </c>
      <c r="C12" s="114"/>
      <c r="D12" s="115"/>
      <c r="E12" s="116"/>
      <c r="F12" s="117" t="str">
        <f>IF(OR($C12="",$D12=""),"",IF($D12-$C12-$E12&gt;=$B$5,$B$5,$D12-$C12-$E12))</f>
        <v/>
      </c>
      <c r="G12" s="118" t="str">
        <f t="shared" ref="G12:G40" si="0">IF(OR($C12="",$D12=""),"",IF($D12-$C12-$E12&gt;$B$5,$D12-$C12-$E12-$F12,""))</f>
        <v/>
      </c>
      <c r="H12" s="43" t="str">
        <f>IF(ISNA(VLOOKUP(A12,祝日設定!$A$2:$B$172,2,FALSE)),"",VLOOKUP(A12,祝日設定!$A$2:$B$172,2,FALSE))</f>
        <v/>
      </c>
      <c r="I12" s="229"/>
      <c r="J12" s="230"/>
      <c r="K12" s="231"/>
    </row>
    <row r="13" spans="1:11" ht="18" customHeight="1">
      <c r="A13" s="119">
        <f>IF($A12="","",$A12+1)</f>
        <v>42827</v>
      </c>
      <c r="B13" s="120">
        <f t="shared" ref="B13:B42" si="1">IF(A13="","",WEEKDAY(A13))</f>
        <v>1</v>
      </c>
      <c r="C13" s="114"/>
      <c r="D13" s="121"/>
      <c r="E13" s="116"/>
      <c r="F13" s="117" t="str">
        <f t="shared" ref="F13:F42" si="2">IF(OR($C13="",$D13=""),"",IF($D13-$C13-$E13&gt;=$B$5,$B$5,$D13-$C13-$E13))</f>
        <v/>
      </c>
      <c r="G13" s="118" t="str">
        <f t="shared" si="0"/>
        <v/>
      </c>
      <c r="H13" s="44" t="str">
        <f>IF(ISNA(VLOOKUP(A13,祝日設定!$A$2:$B$172,2,FALSE)),"",VLOOKUP(A13,祝日設定!$A$2:$B$172,2,FALSE))</f>
        <v/>
      </c>
      <c r="I13" s="232"/>
      <c r="J13" s="172"/>
      <c r="K13" s="173"/>
    </row>
    <row r="14" spans="1:11" ht="18" customHeight="1">
      <c r="A14" s="119">
        <f t="shared" ref="A14:A39" si="3">IF($A13="","",$A13+1)</f>
        <v>42828</v>
      </c>
      <c r="B14" s="120">
        <f t="shared" si="1"/>
        <v>2</v>
      </c>
      <c r="C14" s="114">
        <v>0.375</v>
      </c>
      <c r="D14" s="121">
        <v>0.75</v>
      </c>
      <c r="E14" s="116">
        <v>4.1666666666666664E-2</v>
      </c>
      <c r="F14" s="117">
        <f t="shared" si="2"/>
        <v>0.33333333333333331</v>
      </c>
      <c r="G14" s="118" t="str">
        <f t="shared" si="0"/>
        <v/>
      </c>
      <c r="H14" s="44" t="str">
        <f>IF(ISNA(VLOOKUP(A14,祝日設定!$A$2:$B$172,2,FALSE)),"",VLOOKUP(A14,祝日設定!$A$2:$B$172,2,FALSE))</f>
        <v/>
      </c>
      <c r="I14" s="171"/>
      <c r="J14" s="172"/>
      <c r="K14" s="173"/>
    </row>
    <row r="15" spans="1:11" ht="18" customHeight="1">
      <c r="A15" s="119">
        <f t="shared" si="3"/>
        <v>42829</v>
      </c>
      <c r="B15" s="120">
        <f t="shared" si="1"/>
        <v>3</v>
      </c>
      <c r="C15" s="114">
        <v>0.36458333333333331</v>
      </c>
      <c r="D15" s="121">
        <v>0.79166666666666663</v>
      </c>
      <c r="E15" s="116">
        <v>5.2083333333333336E-2</v>
      </c>
      <c r="F15" s="117">
        <f t="shared" si="2"/>
        <v>0.33333333333333331</v>
      </c>
      <c r="G15" s="118">
        <f t="shared" si="0"/>
        <v>4.1666666666666685E-2</v>
      </c>
      <c r="H15" s="44" t="str">
        <f>IF(ISNA(VLOOKUP(A15,祝日設定!$A$2:$B$172,2,FALSE)),"",VLOOKUP(A15,祝日設定!$A$2:$B$172,2,FALSE))</f>
        <v/>
      </c>
      <c r="I15" s="171"/>
      <c r="J15" s="172"/>
      <c r="K15" s="173"/>
    </row>
    <row r="16" spans="1:11" ht="18" customHeight="1">
      <c r="A16" s="119">
        <f t="shared" si="3"/>
        <v>42830</v>
      </c>
      <c r="B16" s="120">
        <f t="shared" si="1"/>
        <v>4</v>
      </c>
      <c r="C16" s="114">
        <v>0.375</v>
      </c>
      <c r="D16" s="121">
        <v>0.75</v>
      </c>
      <c r="E16" s="116">
        <v>4.1666666666666664E-2</v>
      </c>
      <c r="F16" s="117">
        <f t="shared" si="2"/>
        <v>0.33333333333333331</v>
      </c>
      <c r="G16" s="118" t="str">
        <f t="shared" si="0"/>
        <v/>
      </c>
      <c r="H16" s="44" t="str">
        <f>IF(ISNA(VLOOKUP(A16,祝日設定!$A$2:$B$172,2,FALSE)),"",VLOOKUP(A16,祝日設定!$A$2:$B$172,2,FALSE))</f>
        <v/>
      </c>
      <c r="I16" s="171"/>
      <c r="J16" s="172"/>
      <c r="K16" s="173"/>
    </row>
    <row r="17" spans="1:11" ht="18" customHeight="1">
      <c r="A17" s="119">
        <f t="shared" si="3"/>
        <v>42831</v>
      </c>
      <c r="B17" s="120">
        <f t="shared" si="1"/>
        <v>5</v>
      </c>
      <c r="C17" s="114">
        <v>0.375</v>
      </c>
      <c r="D17" s="121">
        <v>0.75</v>
      </c>
      <c r="E17" s="116">
        <v>4.1666666666666664E-2</v>
      </c>
      <c r="F17" s="117">
        <f t="shared" si="2"/>
        <v>0.33333333333333331</v>
      </c>
      <c r="G17" s="118" t="str">
        <f t="shared" si="0"/>
        <v/>
      </c>
      <c r="H17" s="44" t="str">
        <f>IF(ISNA(VLOOKUP(A17,祝日設定!$A$2:$B$172,2,FALSE)),"",VLOOKUP(A17,祝日設定!$A$2:$B$172,2,FALSE))</f>
        <v/>
      </c>
      <c r="I17" s="171"/>
      <c r="J17" s="172"/>
      <c r="K17" s="173"/>
    </row>
    <row r="18" spans="1:11" ht="18" customHeight="1">
      <c r="A18" s="119">
        <f t="shared" si="3"/>
        <v>42832</v>
      </c>
      <c r="B18" s="120">
        <f t="shared" si="1"/>
        <v>6</v>
      </c>
      <c r="C18" s="114">
        <v>0.375</v>
      </c>
      <c r="D18" s="121">
        <v>0.75</v>
      </c>
      <c r="E18" s="116">
        <v>4.1666666666666664E-2</v>
      </c>
      <c r="F18" s="117">
        <f t="shared" si="2"/>
        <v>0.33333333333333331</v>
      </c>
      <c r="G18" s="118" t="str">
        <f t="shared" si="0"/>
        <v/>
      </c>
      <c r="H18" s="44" t="str">
        <f>IF(ISNA(VLOOKUP(A18,祝日設定!$A$2:$B$172,2,FALSE)),"",VLOOKUP(A18,祝日設定!$A$2:$B$172,2,FALSE))</f>
        <v/>
      </c>
      <c r="I18" s="171"/>
      <c r="J18" s="172"/>
      <c r="K18" s="173"/>
    </row>
    <row r="19" spans="1:11" ht="18" customHeight="1">
      <c r="A19" s="119">
        <f t="shared" si="3"/>
        <v>42833</v>
      </c>
      <c r="B19" s="120">
        <f t="shared" si="1"/>
        <v>7</v>
      </c>
      <c r="C19" s="114"/>
      <c r="D19" s="121"/>
      <c r="E19" s="116"/>
      <c r="F19" s="117" t="str">
        <f t="shared" si="2"/>
        <v/>
      </c>
      <c r="G19" s="118" t="str">
        <f t="shared" si="0"/>
        <v/>
      </c>
      <c r="H19" s="44" t="str">
        <f>IF(ISNA(VLOOKUP(A19,祝日設定!$A$2:$B$172,2,FALSE)),"",VLOOKUP(A19,祝日設定!$A$2:$B$172,2,FALSE))</f>
        <v/>
      </c>
      <c r="I19" s="171"/>
      <c r="J19" s="172"/>
      <c r="K19" s="173"/>
    </row>
    <row r="20" spans="1:11" ht="18" customHeight="1">
      <c r="A20" s="119">
        <f t="shared" si="3"/>
        <v>42834</v>
      </c>
      <c r="B20" s="120">
        <f t="shared" si="1"/>
        <v>1</v>
      </c>
      <c r="C20" s="114"/>
      <c r="D20" s="121"/>
      <c r="E20" s="116"/>
      <c r="F20" s="117" t="str">
        <f t="shared" si="2"/>
        <v/>
      </c>
      <c r="G20" s="118" t="str">
        <f t="shared" si="0"/>
        <v/>
      </c>
      <c r="H20" s="44" t="str">
        <f>IF(ISNA(VLOOKUP(A20,祝日設定!$A$2:$B$172,2,FALSE)),"",VLOOKUP(A20,祝日設定!$A$2:$B$172,2,FALSE))</f>
        <v/>
      </c>
      <c r="I20" s="171"/>
      <c r="J20" s="172"/>
      <c r="K20" s="173"/>
    </row>
    <row r="21" spans="1:11" ht="18" customHeight="1">
      <c r="A21" s="119">
        <f t="shared" si="3"/>
        <v>42835</v>
      </c>
      <c r="B21" s="120">
        <f t="shared" si="1"/>
        <v>2</v>
      </c>
      <c r="C21" s="114">
        <v>0.38541666666666669</v>
      </c>
      <c r="D21" s="121">
        <v>0.83333333333333337</v>
      </c>
      <c r="E21" s="116">
        <v>6.25E-2</v>
      </c>
      <c r="F21" s="117">
        <f t="shared" si="2"/>
        <v>0.33333333333333331</v>
      </c>
      <c r="G21" s="118">
        <f t="shared" si="0"/>
        <v>5.208333333333337E-2</v>
      </c>
      <c r="H21" s="44" t="str">
        <f>IF(ISNA(VLOOKUP(A21,祝日設定!$A$2:$B$172,2,FALSE)),"",VLOOKUP(A21,祝日設定!$A$2:$B$172,2,FALSE))</f>
        <v/>
      </c>
      <c r="I21" s="171"/>
      <c r="J21" s="172"/>
      <c r="K21" s="173"/>
    </row>
    <row r="22" spans="1:11" ht="18" customHeight="1">
      <c r="A22" s="119">
        <f t="shared" si="3"/>
        <v>42836</v>
      </c>
      <c r="B22" s="120">
        <f t="shared" si="1"/>
        <v>3</v>
      </c>
      <c r="C22" s="114">
        <v>0.375</v>
      </c>
      <c r="D22" s="121">
        <v>0.83333333333333337</v>
      </c>
      <c r="E22" s="116">
        <v>6.25E-2</v>
      </c>
      <c r="F22" s="117">
        <f t="shared" si="2"/>
        <v>0.33333333333333331</v>
      </c>
      <c r="G22" s="118">
        <f t="shared" si="0"/>
        <v>6.2500000000000056E-2</v>
      </c>
      <c r="H22" s="44" t="str">
        <f>IF(ISNA(VLOOKUP(A22,祝日設定!$A$2:$B$172,2,FALSE)),"",VLOOKUP(A22,祝日設定!$A$2:$B$172,2,FALSE))</f>
        <v/>
      </c>
      <c r="I22" s="171"/>
      <c r="J22" s="172"/>
      <c r="K22" s="173"/>
    </row>
    <row r="23" spans="1:11" ht="18" customHeight="1">
      <c r="A23" s="119">
        <f t="shared" si="3"/>
        <v>42837</v>
      </c>
      <c r="B23" s="120">
        <f t="shared" si="1"/>
        <v>4</v>
      </c>
      <c r="C23" s="114">
        <v>0.375</v>
      </c>
      <c r="D23" s="121">
        <v>0.83333333333333337</v>
      </c>
      <c r="E23" s="116">
        <v>6.25E-2</v>
      </c>
      <c r="F23" s="117">
        <f t="shared" si="2"/>
        <v>0.33333333333333331</v>
      </c>
      <c r="G23" s="118">
        <f t="shared" si="0"/>
        <v>6.2500000000000056E-2</v>
      </c>
      <c r="H23" s="45" t="str">
        <f>IF(ISNA(VLOOKUP(A23,祝日設定!$A$2:$B$172,2,FALSE)),"",VLOOKUP(A23,祝日設定!$A$2:$B$172,2,FALSE))</f>
        <v/>
      </c>
      <c r="I23" s="171"/>
      <c r="J23" s="172"/>
      <c r="K23" s="173"/>
    </row>
    <row r="24" spans="1:11" ht="18" customHeight="1">
      <c r="A24" s="119">
        <f t="shared" si="3"/>
        <v>42838</v>
      </c>
      <c r="B24" s="120">
        <f t="shared" si="1"/>
        <v>5</v>
      </c>
      <c r="C24" s="114">
        <v>0.375</v>
      </c>
      <c r="D24" s="121">
        <v>0.83333333333333337</v>
      </c>
      <c r="E24" s="116">
        <v>6.25E-2</v>
      </c>
      <c r="F24" s="117">
        <f t="shared" si="2"/>
        <v>0.33333333333333331</v>
      </c>
      <c r="G24" s="118">
        <f t="shared" si="0"/>
        <v>6.2500000000000056E-2</v>
      </c>
      <c r="H24" s="44" t="str">
        <f>IF(ISNA(VLOOKUP(A24,祝日設定!$A$2:$B$172,2,FALSE)),"",VLOOKUP(A24,祝日設定!$A$2:$B$172,2,FALSE))</f>
        <v/>
      </c>
      <c r="I24" s="171"/>
      <c r="J24" s="172"/>
      <c r="K24" s="173"/>
    </row>
    <row r="25" spans="1:11" ht="18" customHeight="1">
      <c r="A25" s="119">
        <f t="shared" si="3"/>
        <v>42839</v>
      </c>
      <c r="B25" s="120">
        <f t="shared" si="1"/>
        <v>6</v>
      </c>
      <c r="C25" s="114">
        <v>0.375</v>
      </c>
      <c r="D25" s="121">
        <v>0.83333333333333337</v>
      </c>
      <c r="E25" s="116">
        <v>6.25E-2</v>
      </c>
      <c r="F25" s="117">
        <f t="shared" si="2"/>
        <v>0.33333333333333331</v>
      </c>
      <c r="G25" s="118">
        <f t="shared" si="0"/>
        <v>6.2500000000000056E-2</v>
      </c>
      <c r="H25" s="44" t="str">
        <f>IF(ISNA(VLOOKUP(A25,祝日設定!$A$2:$B$172,2,FALSE)),"",VLOOKUP(A25,祝日設定!$A$2:$B$172,2,FALSE))</f>
        <v/>
      </c>
      <c r="I25" s="171"/>
      <c r="J25" s="172"/>
      <c r="K25" s="173"/>
    </row>
    <row r="26" spans="1:11" ht="18" customHeight="1">
      <c r="A26" s="119">
        <f t="shared" si="3"/>
        <v>42840</v>
      </c>
      <c r="B26" s="120">
        <f t="shared" si="1"/>
        <v>7</v>
      </c>
      <c r="C26" s="114"/>
      <c r="D26" s="121"/>
      <c r="E26" s="116"/>
      <c r="F26" s="117" t="str">
        <f t="shared" si="2"/>
        <v/>
      </c>
      <c r="G26" s="118" t="str">
        <f t="shared" si="0"/>
        <v/>
      </c>
      <c r="H26" s="44" t="str">
        <f>IF(ISNA(VLOOKUP(A26,祝日設定!$A$2:$B$172,2,FALSE)),"",VLOOKUP(A26,祝日設定!$A$2:$B$172,2,FALSE))</f>
        <v/>
      </c>
      <c r="I26" s="171"/>
      <c r="J26" s="172"/>
      <c r="K26" s="173"/>
    </row>
    <row r="27" spans="1:11" ht="18" customHeight="1">
      <c r="A27" s="119">
        <f t="shared" si="3"/>
        <v>42841</v>
      </c>
      <c r="B27" s="120">
        <f t="shared" si="1"/>
        <v>1</v>
      </c>
      <c r="C27" s="114"/>
      <c r="D27" s="121"/>
      <c r="E27" s="116"/>
      <c r="F27" s="117" t="str">
        <f t="shared" si="2"/>
        <v/>
      </c>
      <c r="G27" s="118" t="str">
        <f t="shared" si="0"/>
        <v/>
      </c>
      <c r="H27" s="44" t="str">
        <f>IF(ISNA(VLOOKUP(A27,祝日設定!$A$2:$B$172,2,FALSE)),"",VLOOKUP(A27,祝日設定!$A$2:$B$172,2,FALSE))</f>
        <v/>
      </c>
      <c r="I27" s="171"/>
      <c r="J27" s="172"/>
      <c r="K27" s="173"/>
    </row>
    <row r="28" spans="1:11" ht="18" customHeight="1">
      <c r="A28" s="119">
        <f t="shared" si="3"/>
        <v>42842</v>
      </c>
      <c r="B28" s="120">
        <f t="shared" si="1"/>
        <v>2</v>
      </c>
      <c r="C28" s="114">
        <v>0.41666666666666669</v>
      </c>
      <c r="D28" s="121">
        <v>0.75</v>
      </c>
      <c r="E28" s="116">
        <v>4.1666666666666664E-2</v>
      </c>
      <c r="F28" s="117">
        <f t="shared" si="2"/>
        <v>0.29166666666666663</v>
      </c>
      <c r="G28" s="118" t="str">
        <f t="shared" si="0"/>
        <v/>
      </c>
      <c r="H28" s="44" t="str">
        <f>IF(ISNA(VLOOKUP(A28,祝日設定!$A$2:$B$172,2,FALSE)),"",VLOOKUP(A28,祝日設定!$A$2:$B$172,2,FALSE))</f>
        <v/>
      </c>
      <c r="I28" s="171" t="s">
        <v>56</v>
      </c>
      <c r="J28" s="172"/>
      <c r="K28" s="173"/>
    </row>
    <row r="29" spans="1:11" ht="18" customHeight="1">
      <c r="A29" s="119">
        <f t="shared" si="3"/>
        <v>42843</v>
      </c>
      <c r="B29" s="120">
        <f t="shared" si="1"/>
        <v>3</v>
      </c>
      <c r="C29" s="114">
        <v>0.54166666666666663</v>
      </c>
      <c r="D29" s="121">
        <v>0.75</v>
      </c>
      <c r="E29" s="116">
        <v>0</v>
      </c>
      <c r="F29" s="117">
        <f t="shared" si="2"/>
        <v>0.20833333333333337</v>
      </c>
      <c r="G29" s="118" t="str">
        <f t="shared" si="0"/>
        <v/>
      </c>
      <c r="H29" s="44" t="str">
        <f>IF(ISNA(VLOOKUP(A29,祝日設定!$A$2:$B$172,2,FALSE)),"",VLOOKUP(A29,祝日設定!$A$2:$B$172,2,FALSE))</f>
        <v/>
      </c>
      <c r="I29" s="171" t="s">
        <v>56</v>
      </c>
      <c r="J29" s="172"/>
      <c r="K29" s="173"/>
    </row>
    <row r="30" spans="1:11" ht="18" customHeight="1">
      <c r="A30" s="119">
        <f t="shared" si="3"/>
        <v>42844</v>
      </c>
      <c r="B30" s="120">
        <f t="shared" si="1"/>
        <v>4</v>
      </c>
      <c r="C30" s="114">
        <v>0.375</v>
      </c>
      <c r="D30" s="121">
        <v>0.91666666666666663</v>
      </c>
      <c r="E30" s="116">
        <v>8.3333333333333329E-2</v>
      </c>
      <c r="F30" s="117">
        <f t="shared" si="2"/>
        <v>0.33333333333333331</v>
      </c>
      <c r="G30" s="118">
        <f t="shared" si="0"/>
        <v>0.125</v>
      </c>
      <c r="H30" s="44" t="str">
        <f>IF(ISNA(VLOOKUP(A30,祝日設定!$A$2:$B$172,2,FALSE)),"",VLOOKUP(A30,祝日設定!$A$2:$B$172,2,FALSE))</f>
        <v/>
      </c>
      <c r="I30" s="171"/>
      <c r="J30" s="172"/>
      <c r="K30" s="173"/>
    </row>
    <row r="31" spans="1:11" ht="18" customHeight="1">
      <c r="A31" s="119">
        <f t="shared" si="3"/>
        <v>42845</v>
      </c>
      <c r="B31" s="120">
        <f t="shared" si="1"/>
        <v>5</v>
      </c>
      <c r="C31" s="114"/>
      <c r="D31" s="121"/>
      <c r="E31" s="116"/>
      <c r="F31" s="117" t="str">
        <f t="shared" si="2"/>
        <v/>
      </c>
      <c r="G31" s="118" t="str">
        <f t="shared" si="0"/>
        <v/>
      </c>
      <c r="H31" s="44" t="str">
        <f>IF(ISNA(VLOOKUP(A31,祝日設定!$A$2:$B$172,2,FALSE)),"",VLOOKUP(A31,祝日設定!$A$2:$B$172,2,FALSE))</f>
        <v/>
      </c>
      <c r="I31" s="171" t="s">
        <v>55</v>
      </c>
      <c r="J31" s="172"/>
      <c r="K31" s="173"/>
    </row>
    <row r="32" spans="1:11" ht="18" customHeight="1">
      <c r="A32" s="119">
        <f t="shared" si="3"/>
        <v>42846</v>
      </c>
      <c r="B32" s="120">
        <f t="shared" si="1"/>
        <v>6</v>
      </c>
      <c r="C32" s="114">
        <v>0.375</v>
      </c>
      <c r="D32" s="121">
        <v>0.70833333333333337</v>
      </c>
      <c r="E32" s="116">
        <v>3.125E-2</v>
      </c>
      <c r="F32" s="117">
        <f t="shared" si="2"/>
        <v>0.30208333333333337</v>
      </c>
      <c r="G32" s="118" t="str">
        <f t="shared" si="0"/>
        <v/>
      </c>
      <c r="H32" s="44" t="str">
        <f>IF(ISNA(VLOOKUP(A32,祝日設定!$A$2:$B$172,2,FALSE)),"",VLOOKUP(A32,祝日設定!$A$2:$B$172,2,FALSE))</f>
        <v/>
      </c>
      <c r="I32" s="171" t="s">
        <v>57</v>
      </c>
      <c r="J32" s="172"/>
      <c r="K32" s="173"/>
    </row>
    <row r="33" spans="1:32" ht="18" customHeight="1">
      <c r="A33" s="119">
        <f t="shared" si="3"/>
        <v>42847</v>
      </c>
      <c r="B33" s="120">
        <f t="shared" si="1"/>
        <v>7</v>
      </c>
      <c r="C33" s="114"/>
      <c r="D33" s="121"/>
      <c r="E33" s="116"/>
      <c r="F33" s="117" t="str">
        <f t="shared" si="2"/>
        <v/>
      </c>
      <c r="G33" s="118" t="str">
        <f t="shared" si="0"/>
        <v/>
      </c>
      <c r="H33" s="44" t="str">
        <f>IF(ISNA(VLOOKUP(A33,祝日設定!$A$2:$B$172,2,FALSE)),"",VLOOKUP(A33,祝日設定!$A$2:$B$172,2,FALSE))</f>
        <v/>
      </c>
      <c r="I33" s="171"/>
      <c r="J33" s="172"/>
      <c r="K33" s="173"/>
    </row>
    <row r="34" spans="1:32" ht="18" customHeight="1">
      <c r="A34" s="119">
        <f t="shared" si="3"/>
        <v>42848</v>
      </c>
      <c r="B34" s="120">
        <f t="shared" si="1"/>
        <v>1</v>
      </c>
      <c r="C34" s="114"/>
      <c r="D34" s="121"/>
      <c r="E34" s="116"/>
      <c r="F34" s="117" t="str">
        <f t="shared" si="2"/>
        <v/>
      </c>
      <c r="G34" s="118" t="str">
        <f t="shared" si="0"/>
        <v/>
      </c>
      <c r="H34" s="44" t="str">
        <f>IF(ISNA(VLOOKUP(A34,祝日設定!$A$2:$B$172,2,FALSE)),"",VLOOKUP(A34,祝日設定!$A$2:$B$172,2,FALSE))</f>
        <v/>
      </c>
      <c r="I34" s="171"/>
      <c r="J34" s="172"/>
      <c r="K34" s="173"/>
    </row>
    <row r="35" spans="1:32" ht="18" customHeight="1">
      <c r="A35" s="119">
        <f t="shared" si="3"/>
        <v>42849</v>
      </c>
      <c r="B35" s="120">
        <f t="shared" si="1"/>
        <v>2</v>
      </c>
      <c r="C35" s="114">
        <v>0.375</v>
      </c>
      <c r="D35" s="121">
        <v>0.66666666666666663</v>
      </c>
      <c r="E35" s="116">
        <v>3.125E-2</v>
      </c>
      <c r="F35" s="117">
        <f t="shared" si="2"/>
        <v>0.26041666666666663</v>
      </c>
      <c r="G35" s="118" t="str">
        <f t="shared" si="0"/>
        <v/>
      </c>
      <c r="H35" s="44" t="str">
        <f>IF(ISNA(VLOOKUP(A35,祝日設定!$A$2:$B$172,2,FALSE)),"",VLOOKUP(A35,祝日設定!$A$2:$B$172,2,FALSE))</f>
        <v/>
      </c>
      <c r="I35" s="171" t="s">
        <v>57</v>
      </c>
      <c r="J35" s="172"/>
      <c r="K35" s="173"/>
    </row>
    <row r="36" spans="1:32" ht="18" customHeight="1">
      <c r="A36" s="119">
        <f t="shared" si="3"/>
        <v>42850</v>
      </c>
      <c r="B36" s="120">
        <f t="shared" si="1"/>
        <v>3</v>
      </c>
      <c r="C36" s="114">
        <v>0.375</v>
      </c>
      <c r="D36" s="121">
        <v>0.75</v>
      </c>
      <c r="E36" s="116">
        <v>4.1666666666666664E-2</v>
      </c>
      <c r="F36" s="117">
        <f t="shared" si="2"/>
        <v>0.33333333333333331</v>
      </c>
      <c r="G36" s="118" t="str">
        <f t="shared" si="0"/>
        <v/>
      </c>
      <c r="H36" s="44" t="str">
        <f>IF(ISNA(VLOOKUP(A36,祝日設定!$A$2:$B$172,2,FALSE)),"",VLOOKUP(A36,祝日設定!$A$2:$B$172,2,FALSE))</f>
        <v/>
      </c>
      <c r="I36" s="171"/>
      <c r="J36" s="172"/>
      <c r="K36" s="173"/>
    </row>
    <row r="37" spans="1:32" ht="18" customHeight="1">
      <c r="A37" s="119">
        <f t="shared" si="3"/>
        <v>42851</v>
      </c>
      <c r="B37" s="120">
        <f t="shared" si="1"/>
        <v>4</v>
      </c>
      <c r="C37" s="114">
        <v>0.375</v>
      </c>
      <c r="D37" s="121">
        <v>0.79166666666666663</v>
      </c>
      <c r="E37" s="116">
        <v>4.1666666666666664E-2</v>
      </c>
      <c r="F37" s="117">
        <f t="shared" si="2"/>
        <v>0.33333333333333331</v>
      </c>
      <c r="G37" s="118">
        <f t="shared" si="0"/>
        <v>4.166666666666663E-2</v>
      </c>
      <c r="H37" s="44" t="str">
        <f>IF(ISNA(VLOOKUP(A37,祝日設定!$A$2:$B$172,2,FALSE)),"",VLOOKUP(A37,祝日設定!$A$2:$B$172,2,FALSE))</f>
        <v/>
      </c>
      <c r="I37" s="171"/>
      <c r="J37" s="172"/>
      <c r="K37" s="173"/>
    </row>
    <row r="38" spans="1:32" ht="18" customHeight="1">
      <c r="A38" s="119">
        <f t="shared" si="3"/>
        <v>42852</v>
      </c>
      <c r="B38" s="120">
        <f t="shared" si="1"/>
        <v>5</v>
      </c>
      <c r="C38" s="114">
        <v>0.375</v>
      </c>
      <c r="D38" s="121">
        <v>0.875</v>
      </c>
      <c r="E38" s="116">
        <v>6.25E-2</v>
      </c>
      <c r="F38" s="117">
        <f t="shared" si="2"/>
        <v>0.33333333333333331</v>
      </c>
      <c r="G38" s="118">
        <f t="shared" si="0"/>
        <v>0.10416666666666669</v>
      </c>
      <c r="H38" s="44" t="str">
        <f>IF(ISNA(VLOOKUP(A38,祝日設定!$A$2:$B$172,2,FALSE)),"",VLOOKUP(A38,祝日設定!$A$2:$B$172,2,FALSE))</f>
        <v/>
      </c>
      <c r="I38" s="171"/>
      <c r="J38" s="172"/>
      <c r="K38" s="173"/>
    </row>
    <row r="39" spans="1:32" ht="18" customHeight="1">
      <c r="A39" s="119">
        <f t="shared" si="3"/>
        <v>42853</v>
      </c>
      <c r="B39" s="120">
        <f t="shared" si="1"/>
        <v>6</v>
      </c>
      <c r="C39" s="114"/>
      <c r="D39" s="121"/>
      <c r="E39" s="116"/>
      <c r="F39" s="117" t="str">
        <f t="shared" si="2"/>
        <v/>
      </c>
      <c r="G39" s="118" t="str">
        <f t="shared" si="0"/>
        <v/>
      </c>
      <c r="H39" s="44" t="str">
        <f>IF(ISNA(VLOOKUP(A39,祝日設定!$A$2:$B$172,2,FALSE)),"",VLOOKUP(A39,祝日設定!$A$2:$B$172,2,FALSE))</f>
        <v/>
      </c>
      <c r="I39" s="171" t="s">
        <v>55</v>
      </c>
      <c r="J39" s="172"/>
      <c r="K39" s="173"/>
    </row>
    <row r="40" spans="1:32" ht="18" customHeight="1">
      <c r="A40" s="119">
        <f>IF($A39="","",IF($E$1&lt;28,IF(AND(MOD($A$1,4)&gt;0,$C$1=3),"",$A39+1),IF(AND(MOD($A$1,4)&gt;0,$C$1=2),"",$A39+1)))</f>
        <v>42854</v>
      </c>
      <c r="B40" s="120">
        <f t="shared" si="1"/>
        <v>7</v>
      </c>
      <c r="C40" s="114"/>
      <c r="D40" s="121"/>
      <c r="E40" s="116"/>
      <c r="F40" s="117" t="str">
        <f t="shared" si="2"/>
        <v/>
      </c>
      <c r="G40" s="118" t="str">
        <f t="shared" si="0"/>
        <v/>
      </c>
      <c r="H40" s="44" t="str">
        <f>IF(ISNA(VLOOKUP(A40,祝日設定!$A$2:$B$172,2,FALSE)),"",VLOOKUP(A40,祝日設定!$A$2:$B$172,2,FALSE))</f>
        <v/>
      </c>
      <c r="I40" s="171"/>
      <c r="J40" s="172"/>
      <c r="K40" s="173"/>
    </row>
    <row r="41" spans="1:32" ht="18" customHeight="1">
      <c r="A41" s="122">
        <f>IF(OR($A40="",AND($E$1&gt;28,$C$1=2),AND($E$1&lt;28,$C$1=3)),"",$A40+1)</f>
        <v>42855</v>
      </c>
      <c r="B41" s="123">
        <f t="shared" si="1"/>
        <v>1</v>
      </c>
      <c r="C41" s="114"/>
      <c r="D41" s="121"/>
      <c r="E41" s="116"/>
      <c r="F41" s="124" t="str">
        <f t="shared" si="2"/>
        <v/>
      </c>
      <c r="G41" s="125" t="str">
        <f>IF(OR($C41="",$D41=""),"",IF($D41-$C41-$E41&gt;$B$5,$D41-$C41-$E41-$F41,""))</f>
        <v/>
      </c>
      <c r="H41" s="49" t="str">
        <f>IF(ISNA(VLOOKUP(A41,祝日設定!$A$2:$B$172,2,FALSE)),"",VLOOKUP(A41,祝日設定!$A$2:$B$172,2,FALSE))</f>
        <v/>
      </c>
      <c r="I41" s="171"/>
      <c r="J41" s="172"/>
      <c r="K41" s="173"/>
    </row>
    <row r="42" spans="1:32" s="8" customFormat="1" ht="18" customHeight="1" thickBot="1">
      <c r="A42" s="119" t="str">
        <f>IF($E$1&gt;28,IF(OR($C$1=4,$C$1=6,$C$1=9,$C$1=11,$A41=""),"",$A41+1),IF(OR($C$1=5,$C$1=7,$C$1=10,$C$1=12,$A41=""),"",$A41+1))</f>
        <v/>
      </c>
      <c r="B42" s="120" t="str">
        <f t="shared" si="1"/>
        <v/>
      </c>
      <c r="C42" s="114"/>
      <c r="D42" s="126"/>
      <c r="E42" s="116"/>
      <c r="F42" s="127" t="str">
        <f t="shared" si="2"/>
        <v/>
      </c>
      <c r="G42" s="118" t="str">
        <f>IF(OR($C42="",$D42=""),"",IF($D42-$C42-$E42&gt;$B$5,$D42-$C42-$E42-$F42,""))</f>
        <v/>
      </c>
      <c r="H42" s="50" t="str">
        <f>IF(ISNA(VLOOKUP(A42,祝日設定!$A$2:$B$172,2,FALSE)),"",VLOOKUP(A42,祝日設定!$A$2:$B$172,2,FALSE))</f>
        <v/>
      </c>
      <c r="I42" s="174"/>
      <c r="J42" s="175"/>
      <c r="K42" s="176"/>
      <c r="L42" s="63"/>
      <c r="M42" s="63"/>
      <c r="N42" s="63"/>
      <c r="O42" s="63"/>
      <c r="P42" s="63"/>
      <c r="Q42" s="63"/>
      <c r="R42" s="63"/>
      <c r="S42" s="63"/>
      <c r="T42" s="63"/>
      <c r="U42" s="63"/>
      <c r="V42" s="63"/>
      <c r="W42" s="63"/>
      <c r="X42" s="63"/>
      <c r="Y42" s="63"/>
      <c r="Z42" s="63"/>
      <c r="AA42" s="63"/>
      <c r="AB42" s="63"/>
      <c r="AC42" s="63"/>
      <c r="AD42" s="63"/>
      <c r="AE42" s="63"/>
      <c r="AF42" s="63"/>
    </row>
    <row r="43" spans="1:32" ht="20.100000000000001" customHeight="1">
      <c r="A43" s="177" t="s">
        <v>8</v>
      </c>
      <c r="B43" s="178"/>
      <c r="C43" s="54" t="s">
        <v>9</v>
      </c>
      <c r="D43" s="55" t="s">
        <v>10</v>
      </c>
      <c r="E43" s="56" t="s">
        <v>33</v>
      </c>
      <c r="F43" s="57" t="s">
        <v>11</v>
      </c>
      <c r="G43" s="58" t="s">
        <v>12</v>
      </c>
      <c r="H43" s="34"/>
      <c r="I43" s="35"/>
      <c r="J43" s="52"/>
      <c r="K43" s="53"/>
    </row>
    <row r="44" spans="1:32" ht="31.5" customHeight="1" thickBot="1">
      <c r="A44" s="179"/>
      <c r="B44" s="180"/>
      <c r="C44" s="59">
        <f>COUNTIF(C12:C42,"&gt;0")</f>
        <v>18</v>
      </c>
      <c r="D44" s="128">
        <v>2</v>
      </c>
      <c r="E44" s="40">
        <f>SUM(E12:E42)</f>
        <v>0.86458333333333326</v>
      </c>
      <c r="F44" s="41">
        <f>SUM(F12:F42)</f>
        <v>5.7291666666666661</v>
      </c>
      <c r="G44" s="42">
        <f>SUM(G12:G42)</f>
        <v>0.6145833333333337</v>
      </c>
      <c r="H44" s="181" t="s">
        <v>49</v>
      </c>
      <c r="I44" s="182"/>
      <c r="J44" s="183">
        <f>SUM($F$44+$G$44)</f>
        <v>6.34375</v>
      </c>
      <c r="K44" s="184"/>
    </row>
    <row r="45" spans="1:32" ht="20.100000000000001" customHeight="1">
      <c r="A45" s="177" t="s">
        <v>13</v>
      </c>
      <c r="B45" s="178"/>
      <c r="C45" s="129" t="s">
        <v>46</v>
      </c>
      <c r="D45" s="187"/>
      <c r="E45" s="188"/>
      <c r="F45" s="188"/>
      <c r="G45" s="188"/>
      <c r="H45" s="188"/>
      <c r="I45" s="188"/>
      <c r="J45" s="189" t="s">
        <v>54</v>
      </c>
      <c r="K45" s="190"/>
    </row>
    <row r="46" spans="1:32" ht="20.100000000000001" customHeight="1">
      <c r="A46" s="185"/>
      <c r="B46" s="186"/>
      <c r="C46" s="130" t="s">
        <v>47</v>
      </c>
      <c r="D46" s="131">
        <v>1020</v>
      </c>
      <c r="E46" s="132" t="s">
        <v>66</v>
      </c>
      <c r="F46" s="191">
        <f>IF(OR(D46="",E46=""),"",D46*E46)</f>
        <v>18360</v>
      </c>
      <c r="G46" s="191"/>
      <c r="H46" s="191"/>
      <c r="I46" s="192"/>
      <c r="J46" s="193" t="s">
        <v>67</v>
      </c>
      <c r="K46" s="194"/>
    </row>
    <row r="47" spans="1:32" ht="20.100000000000001" customHeight="1" thickBot="1">
      <c r="A47" s="179"/>
      <c r="B47" s="180"/>
      <c r="C47" s="133" t="s">
        <v>34</v>
      </c>
      <c r="D47" s="165"/>
      <c r="E47" s="166"/>
      <c r="F47" s="166"/>
      <c r="G47" s="166"/>
      <c r="H47" s="166"/>
      <c r="I47" s="166"/>
      <c r="J47" s="195"/>
      <c r="K47" s="196"/>
    </row>
    <row r="48" spans="1:32" ht="20.100000000000001" customHeight="1" thickBot="1">
      <c r="A48" s="167" t="s">
        <v>32</v>
      </c>
      <c r="B48" s="168"/>
      <c r="C48" s="169"/>
      <c r="D48" s="170"/>
      <c r="E48" s="170"/>
      <c r="F48" s="170"/>
      <c r="G48" s="170"/>
      <c r="H48" s="170"/>
      <c r="I48" s="170"/>
      <c r="J48" s="197"/>
      <c r="K48" s="198"/>
    </row>
    <row r="49" spans="1:32">
      <c r="A49" s="134"/>
      <c r="B49" s="78"/>
      <c r="C49" s="79"/>
      <c r="D49" s="78"/>
      <c r="E49" s="135"/>
      <c r="F49" s="78"/>
      <c r="G49" s="136"/>
      <c r="H49" s="136"/>
      <c r="I49" s="136"/>
      <c r="J49" s="137"/>
      <c r="K49" s="137" t="s">
        <v>36</v>
      </c>
    </row>
    <row r="50" spans="1:32" s="4" customFormat="1">
      <c r="A50" s="99"/>
      <c r="B50" s="99"/>
      <c r="C50" s="138"/>
      <c r="D50" s="99"/>
      <c r="E50" s="99"/>
      <c r="F50" s="99"/>
      <c r="G50" s="99"/>
      <c r="H50" s="99"/>
      <c r="I50" s="139"/>
      <c r="J50" s="99"/>
      <c r="K50" s="76"/>
      <c r="L50" s="64"/>
      <c r="M50" s="64"/>
      <c r="N50" s="64"/>
      <c r="O50" s="64"/>
      <c r="P50" s="64"/>
      <c r="Q50" s="64"/>
      <c r="R50" s="64"/>
      <c r="S50" s="64"/>
      <c r="T50" s="64"/>
      <c r="U50" s="64"/>
      <c r="V50" s="64"/>
      <c r="W50" s="64"/>
      <c r="X50" s="64"/>
      <c r="Y50" s="64"/>
      <c r="Z50" s="64"/>
      <c r="AA50" s="64"/>
      <c r="AB50" s="64"/>
      <c r="AC50" s="64"/>
      <c r="AD50" s="64"/>
      <c r="AE50" s="64"/>
      <c r="AF50" s="64"/>
    </row>
    <row r="51" spans="1:32" ht="21">
      <c r="A51" s="140"/>
      <c r="B51" s="140"/>
      <c r="C51" s="76"/>
      <c r="D51" s="140"/>
      <c r="E51" s="140"/>
      <c r="F51" s="140"/>
      <c r="G51" s="140"/>
      <c r="H51" s="199" t="s">
        <v>60</v>
      </c>
      <c r="I51" s="200"/>
      <c r="J51" s="200"/>
      <c r="K51" s="200"/>
    </row>
    <row r="55" spans="1:32" s="4" customFormat="1">
      <c r="A55" s="5"/>
      <c r="B55" s="5"/>
      <c r="D55" s="5"/>
      <c r="E55" s="12"/>
      <c r="F55" s="12"/>
      <c r="G55" s="12"/>
      <c r="H55" s="5"/>
      <c r="I55" s="6"/>
      <c r="J55" s="5"/>
      <c r="L55" s="64"/>
      <c r="M55" s="64"/>
      <c r="N55" s="64"/>
      <c r="O55" s="64"/>
      <c r="P55" s="64"/>
      <c r="Q55" s="64"/>
      <c r="R55" s="64"/>
      <c r="S55" s="64"/>
      <c r="T55" s="64"/>
      <c r="U55" s="64"/>
      <c r="V55" s="64"/>
      <c r="W55" s="64"/>
      <c r="X55" s="64"/>
      <c r="Y55" s="64"/>
      <c r="Z55" s="64"/>
      <c r="AA55" s="64"/>
      <c r="AB55" s="64"/>
      <c r="AC55" s="64"/>
      <c r="AD55" s="64"/>
      <c r="AE55" s="64"/>
      <c r="AF55" s="64"/>
    </row>
  </sheetData>
  <sheetProtection selectLockedCells="1"/>
  <mergeCells count="54">
    <mergeCell ref="H51:K51"/>
    <mergeCell ref="I16:K16"/>
    <mergeCell ref="G3:K3"/>
    <mergeCell ref="A6:B9"/>
    <mergeCell ref="D6:I6"/>
    <mergeCell ref="J6:K6"/>
    <mergeCell ref="E7:I7"/>
    <mergeCell ref="J7:K10"/>
    <mergeCell ref="D8:I8"/>
    <mergeCell ref="D9:I9"/>
    <mergeCell ref="A10:C10"/>
    <mergeCell ref="D10:I10"/>
    <mergeCell ref="I11:K11"/>
    <mergeCell ref="I12:K12"/>
    <mergeCell ref="I13:K13"/>
    <mergeCell ref="I14:K14"/>
    <mergeCell ref="I15:K15"/>
    <mergeCell ref="I28:K28"/>
    <mergeCell ref="I17:K17"/>
    <mergeCell ref="I18:K18"/>
    <mergeCell ref="I19:K19"/>
    <mergeCell ref="I20:K20"/>
    <mergeCell ref="I21:K21"/>
    <mergeCell ref="I22:K22"/>
    <mergeCell ref="I23:K23"/>
    <mergeCell ref="I24:K24"/>
    <mergeCell ref="I25:K25"/>
    <mergeCell ref="I26:K26"/>
    <mergeCell ref="I27:K27"/>
    <mergeCell ref="I40:K40"/>
    <mergeCell ref="I29:K29"/>
    <mergeCell ref="I30:K30"/>
    <mergeCell ref="I31:K31"/>
    <mergeCell ref="I32:K32"/>
    <mergeCell ref="I33:K33"/>
    <mergeCell ref="I34:K34"/>
    <mergeCell ref="I35:K35"/>
    <mergeCell ref="I36:K36"/>
    <mergeCell ref="I37:K37"/>
    <mergeCell ref="I38:K38"/>
    <mergeCell ref="I39:K39"/>
    <mergeCell ref="D47:I47"/>
    <mergeCell ref="A48:B48"/>
    <mergeCell ref="C48:I48"/>
    <mergeCell ref="I41:K41"/>
    <mergeCell ref="I42:K42"/>
    <mergeCell ref="A43:B44"/>
    <mergeCell ref="H44:I44"/>
    <mergeCell ref="J44:K44"/>
    <mergeCell ref="A45:B47"/>
    <mergeCell ref="D45:I45"/>
    <mergeCell ref="J45:K45"/>
    <mergeCell ref="F46:I46"/>
    <mergeCell ref="J46:K48"/>
  </mergeCells>
  <phoneticPr fontId="1"/>
  <conditionalFormatting sqref="D5">
    <cfRule type="expression" dxfId="26" priority="4" stopIfTrue="1">
      <formula>$B5=7</formula>
    </cfRule>
    <cfRule type="expression" dxfId="25" priority="5" stopIfTrue="1">
      <formula>$B5=1</formula>
    </cfRule>
  </conditionalFormatting>
  <dataValidations count="2">
    <dataValidation imeMode="hiragana" allowBlank="1" showInputMessage="1" showErrorMessage="1" sqref="D6:I6 E7:I7 D8:I10" xr:uid="{00000000-0002-0000-0000-000000000000}"/>
    <dataValidation imeMode="off" allowBlank="1" showInputMessage="1" showErrorMessage="1" sqref="C12:E42 A1 C1 E1 D45:I45 D46:E46 B5 D7 D44" xr:uid="{00000000-0002-0000-0000-000001000000}"/>
  </dataValidations>
  <pageMargins left="0.23622047244094491" right="0.23622047244094491" top="0.55118110236220474" bottom="0.74803149606299213" header="0.31496062992125984" footer="0.31496062992125984"/>
  <pageSetup paperSize="9" scale="85"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91" stopIfTrue="1" id="{1CD40E54-1499-4346-B299-31FA9E632A15}">
            <xm:f>MATCH($A5,祝日設定!#REF!,0)&gt;0</xm:f>
            <x14:dxf>
              <font>
                <condense val="0"/>
                <extend val="0"/>
                <color indexed="10"/>
              </font>
              <fill>
                <patternFill>
                  <bgColor indexed="22"/>
                </patternFill>
              </fill>
            </x14:dxf>
          </x14:cfRule>
          <xm:sqref>D5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FAX番号!$A$1:$A$3</xm:f>
          </x14:formula1>
          <xm:sqref>H51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D4411-2B8B-41F0-8E6B-A185EB833BAE}">
  <sheetPr>
    <pageSetUpPr fitToPage="1"/>
  </sheetPr>
  <dimension ref="A1:AF62"/>
  <sheetViews>
    <sheetView tabSelected="1" zoomScale="75" zoomScaleNormal="75" workbookViewId="0">
      <selection activeCell="B5" sqref="B5"/>
    </sheetView>
  </sheetViews>
  <sheetFormatPr defaultRowHeight="14.25"/>
  <cols>
    <col min="1" max="1" width="10.125" style="5" customWidth="1"/>
    <col min="2" max="2" width="6.5" style="5" customWidth="1"/>
    <col min="3" max="3" width="11.625" style="4" customWidth="1"/>
    <col min="4" max="4" width="11.625" style="5" customWidth="1"/>
    <col min="5" max="5" width="9.375" style="5" customWidth="1"/>
    <col min="6" max="7" width="11.625" style="5" customWidth="1"/>
    <col min="8" max="8" width="10.125" style="5" customWidth="1"/>
    <col min="9" max="9" width="11.625" style="6" customWidth="1"/>
    <col min="10" max="10" width="11.625" style="5" customWidth="1"/>
    <col min="11" max="11" width="11.625" style="4" customWidth="1"/>
    <col min="12" max="32" width="9" style="62"/>
    <col min="33" max="16384" width="9" style="5"/>
  </cols>
  <sheetData>
    <row r="1" spans="1:11" ht="28.5" customHeight="1">
      <c r="A1" s="13">
        <v>2019</v>
      </c>
      <c r="B1" s="17" t="s">
        <v>0</v>
      </c>
      <c r="C1" s="14">
        <v>9</v>
      </c>
      <c r="D1" s="17" t="s">
        <v>1</v>
      </c>
      <c r="E1" s="16">
        <v>30</v>
      </c>
      <c r="F1" s="17" t="s">
        <v>35</v>
      </c>
      <c r="G1" s="15" t="s">
        <v>38</v>
      </c>
      <c r="H1" s="1"/>
      <c r="I1" s="2"/>
      <c r="J1" s="3"/>
    </row>
    <row r="2" spans="1:11" ht="12.75" customHeight="1">
      <c r="A2" s="68"/>
      <c r="B2" s="69"/>
      <c r="C2" s="70"/>
      <c r="D2" s="69"/>
      <c r="E2" s="71"/>
      <c r="F2" s="72"/>
      <c r="G2" s="73"/>
      <c r="H2" s="72"/>
      <c r="I2" s="74"/>
      <c r="J2" s="75"/>
      <c r="K2" s="76"/>
    </row>
    <row r="3" spans="1:11" ht="26.25" customHeight="1">
      <c r="A3" s="77" t="s">
        <v>50</v>
      </c>
      <c r="B3" s="78"/>
      <c r="C3" s="79"/>
      <c r="D3" s="78"/>
      <c r="E3" s="78"/>
      <c r="F3" s="78"/>
      <c r="G3" s="201">
        <f>IF(OR($A$1="",$C$1="",$E$1=""),"       年    月度",DATE($A$1,$C$1,1))</f>
        <v>43709</v>
      </c>
      <c r="H3" s="201"/>
      <c r="I3" s="201"/>
      <c r="J3" s="201"/>
      <c r="K3" s="201"/>
    </row>
    <row r="4" spans="1:11" ht="18.75" customHeight="1" thickBot="1">
      <c r="A4" s="78"/>
      <c r="B4" s="78"/>
      <c r="C4" s="79"/>
      <c r="D4" s="78"/>
      <c r="E4" s="78"/>
      <c r="F4" s="78"/>
      <c r="G4" s="80"/>
      <c r="H4" s="81"/>
      <c r="I4" s="82"/>
      <c r="J4" s="88">
        <f>IF($A$13="","(   /   ",$A$13)</f>
        <v>43709</v>
      </c>
      <c r="K4" s="83">
        <f>IF(OR($A$1="",$C$1="",$E$1=""),"～   /   )",DATE($A$1,$C$1,$E$1))</f>
        <v>43738</v>
      </c>
    </row>
    <row r="5" spans="1:11" ht="15" thickBot="1">
      <c r="A5" s="24" t="s">
        <v>2</v>
      </c>
      <c r="B5" s="87">
        <v>0.33333333333333331</v>
      </c>
      <c r="C5" s="79"/>
      <c r="D5" s="84"/>
      <c r="E5" s="78"/>
      <c r="F5" s="78"/>
      <c r="G5" s="85"/>
      <c r="H5" s="85"/>
      <c r="I5" s="86"/>
      <c r="J5" s="75"/>
      <c r="K5" s="76"/>
    </row>
    <row r="6" spans="1:11" ht="24.75" customHeight="1">
      <c r="A6" s="265" t="s">
        <v>39</v>
      </c>
      <c r="B6" s="266"/>
      <c r="C6" s="157" t="s">
        <v>40</v>
      </c>
      <c r="D6" s="271"/>
      <c r="E6" s="272"/>
      <c r="F6" s="272"/>
      <c r="G6" s="272"/>
      <c r="H6" s="272"/>
      <c r="I6" s="273"/>
      <c r="J6" s="274" t="s">
        <v>52</v>
      </c>
      <c r="K6" s="275"/>
    </row>
    <row r="7" spans="1:11" ht="19.5" customHeight="1">
      <c r="A7" s="267"/>
      <c r="B7" s="268"/>
      <c r="C7" s="156" t="s">
        <v>68</v>
      </c>
      <c r="D7" s="276"/>
      <c r="E7" s="277"/>
      <c r="F7" s="277"/>
      <c r="G7" s="277"/>
      <c r="H7" s="277"/>
      <c r="I7" s="278"/>
      <c r="J7" s="279" t="s">
        <v>53</v>
      </c>
      <c r="K7" s="280"/>
    </row>
    <row r="8" spans="1:11" ht="41.25" customHeight="1">
      <c r="A8" s="267"/>
      <c r="B8" s="268"/>
      <c r="C8" s="156" t="s">
        <v>69</v>
      </c>
      <c r="D8" s="89"/>
      <c r="E8" s="285"/>
      <c r="F8" s="286"/>
      <c r="G8" s="286"/>
      <c r="H8" s="286"/>
      <c r="I8" s="287"/>
      <c r="J8" s="281"/>
      <c r="K8" s="282"/>
    </row>
    <row r="9" spans="1:11" ht="19.5" customHeight="1">
      <c r="A9" s="267"/>
      <c r="B9" s="268"/>
      <c r="C9" s="156" t="s">
        <v>42</v>
      </c>
      <c r="D9" s="288"/>
      <c r="E9" s="289"/>
      <c r="F9" s="289"/>
      <c r="G9" s="289"/>
      <c r="H9" s="289"/>
      <c r="I9" s="290"/>
      <c r="J9" s="281"/>
      <c r="K9" s="282"/>
    </row>
    <row r="10" spans="1:11" ht="19.5" customHeight="1">
      <c r="A10" s="269"/>
      <c r="B10" s="270"/>
      <c r="C10" s="156" t="s">
        <v>3</v>
      </c>
      <c r="D10" s="288"/>
      <c r="E10" s="289"/>
      <c r="F10" s="289"/>
      <c r="G10" s="289"/>
      <c r="H10" s="289"/>
      <c r="I10" s="290"/>
      <c r="J10" s="281"/>
      <c r="K10" s="282"/>
    </row>
    <row r="11" spans="1:11" ht="27" customHeight="1" thickBot="1">
      <c r="A11" s="291" t="s">
        <v>43</v>
      </c>
      <c r="B11" s="292"/>
      <c r="C11" s="293"/>
      <c r="D11" s="294"/>
      <c r="E11" s="295"/>
      <c r="F11" s="295"/>
      <c r="G11" s="295"/>
      <c r="H11" s="295"/>
      <c r="I11" s="295"/>
      <c r="J11" s="283"/>
      <c r="K11" s="284"/>
    </row>
    <row r="12" spans="1:11" ht="32.25" customHeight="1" thickBot="1">
      <c r="A12" s="25" t="s">
        <v>4</v>
      </c>
      <c r="B12" s="26" t="s">
        <v>5</v>
      </c>
      <c r="C12" s="155" t="s">
        <v>6</v>
      </c>
      <c r="D12" s="26" t="s">
        <v>7</v>
      </c>
      <c r="E12" s="27" t="s">
        <v>33</v>
      </c>
      <c r="F12" s="150" t="s">
        <v>44</v>
      </c>
      <c r="G12" s="26" t="s">
        <v>45</v>
      </c>
      <c r="H12" s="151" t="s">
        <v>51</v>
      </c>
      <c r="I12" s="296" t="s">
        <v>48</v>
      </c>
      <c r="J12" s="297"/>
      <c r="K12" s="298"/>
    </row>
    <row r="13" spans="1:11" ht="18" customHeight="1">
      <c r="A13" s="146">
        <f>IF(OR($A$1="",$C$1="",$E$1=""),"",IF(OR(AND($C$1=2,$E$1=28),AND($C$1=2,$E$1=29),AND($C$1=4,$E$1=30),AND($C$1=6,$E$1=30),AND($C$1=9,$E$1=30),AND($C$1=11,$E$1=30)),(EDATE(DATE($A$1,$C$1,$E$1+1),-1)),(EDATE(DATE($A$1,$C$1,$E$1),-1)+1)))</f>
        <v>43709</v>
      </c>
      <c r="B13" s="147">
        <f>IF(A13="","",WEEKDAY(A13))</f>
        <v>1</v>
      </c>
      <c r="C13" s="61"/>
      <c r="D13" s="60"/>
      <c r="E13" s="67"/>
      <c r="F13" s="148" t="str">
        <f>IF(OR($C13="",$D13=""),"",IF($D13-$C13-$E13&gt;=$B$5,$B$5,$D13-$C13-$E13))</f>
        <v/>
      </c>
      <c r="G13" s="149" t="str">
        <f t="shared" ref="G13:G41" si="0">IF(OR($C13="",$D13=""),"",IF($D13-$C13-$E13&gt;$B$5,$D13-$C13-$E13-$F13,""))</f>
        <v/>
      </c>
      <c r="H13" s="45" t="str">
        <f>IF(ISNA(VLOOKUP(A13,祝日設定!$A$2:$B$172,2,FALSE)),"",VLOOKUP(A13,祝日設定!$A$2:$B$172,2,FALSE))</f>
        <v/>
      </c>
      <c r="I13" s="258"/>
      <c r="J13" s="259"/>
      <c r="K13" s="260"/>
    </row>
    <row r="14" spans="1:11" ht="18" customHeight="1">
      <c r="A14" s="38">
        <f t="shared" ref="A14:A40" si="1">IF($A13="","",IF(DATE($A$1,$C$1,$E$1)&gt;$A13,$A13+1,""))</f>
        <v>43710</v>
      </c>
      <c r="B14" s="39">
        <f t="shared" ref="B14:B43" si="2">IF(A14="","",WEEKDAY(A14))</f>
        <v>2</v>
      </c>
      <c r="C14" s="61"/>
      <c r="D14" s="60"/>
      <c r="E14" s="67"/>
      <c r="F14" s="36" t="str">
        <f t="shared" ref="F14:F43" si="3">IF(OR($C14="",$D14=""),"",IF($D14-$C14-$E14&gt;=$B$5,$B$5,$D14-$C14-$E14))</f>
        <v/>
      </c>
      <c r="G14" s="37" t="str">
        <f t="shared" si="0"/>
        <v/>
      </c>
      <c r="H14" s="44" t="str">
        <f>IF(ISNA(VLOOKUP(A14,祝日設定!$A$2:$B$172,2,FALSE)),"",VLOOKUP(A14,祝日設定!$A$2:$B$172,2,FALSE))</f>
        <v/>
      </c>
      <c r="I14" s="258"/>
      <c r="J14" s="259"/>
      <c r="K14" s="260"/>
    </row>
    <row r="15" spans="1:11" ht="18" customHeight="1">
      <c r="A15" s="38">
        <f t="shared" si="1"/>
        <v>43711</v>
      </c>
      <c r="B15" s="39">
        <f t="shared" si="2"/>
        <v>3</v>
      </c>
      <c r="C15" s="61"/>
      <c r="D15" s="60"/>
      <c r="E15" s="67"/>
      <c r="F15" s="36" t="str">
        <f t="shared" si="3"/>
        <v/>
      </c>
      <c r="G15" s="37" t="str">
        <f t="shared" si="0"/>
        <v/>
      </c>
      <c r="H15" s="44" t="str">
        <f>IF(ISNA(VLOOKUP(A15,祝日設定!$A$2:$B$172,2,FALSE)),"",VLOOKUP(A15,祝日設定!$A$2:$B$172,2,FALSE))</f>
        <v/>
      </c>
      <c r="I15" s="258"/>
      <c r="J15" s="259"/>
      <c r="K15" s="260"/>
    </row>
    <row r="16" spans="1:11" ht="18" customHeight="1">
      <c r="A16" s="38">
        <f t="shared" si="1"/>
        <v>43712</v>
      </c>
      <c r="B16" s="39">
        <f t="shared" si="2"/>
        <v>4</v>
      </c>
      <c r="C16" s="61"/>
      <c r="D16" s="60"/>
      <c r="E16" s="67"/>
      <c r="F16" s="36" t="str">
        <f t="shared" si="3"/>
        <v/>
      </c>
      <c r="G16" s="37" t="str">
        <f t="shared" si="0"/>
        <v/>
      </c>
      <c r="H16" s="44" t="str">
        <f>IF(ISNA(VLOOKUP(A16,祝日設定!$A$2:$B$172,2,FALSE)),"",VLOOKUP(A16,祝日設定!$A$2:$B$172,2,FALSE))</f>
        <v/>
      </c>
      <c r="I16" s="258"/>
      <c r="J16" s="259"/>
      <c r="K16" s="260"/>
    </row>
    <row r="17" spans="1:11" ht="18" customHeight="1">
      <c r="A17" s="38">
        <f t="shared" si="1"/>
        <v>43713</v>
      </c>
      <c r="B17" s="39">
        <f t="shared" si="2"/>
        <v>5</v>
      </c>
      <c r="C17" s="61"/>
      <c r="D17" s="60"/>
      <c r="E17" s="67"/>
      <c r="F17" s="36" t="str">
        <f t="shared" si="3"/>
        <v/>
      </c>
      <c r="G17" s="37" t="str">
        <f t="shared" si="0"/>
        <v/>
      </c>
      <c r="H17" s="44" t="str">
        <f>IF(ISNA(VLOOKUP(A17,祝日設定!$A$2:$B$172,2,FALSE)),"",VLOOKUP(A17,祝日設定!$A$2:$B$172,2,FALSE))</f>
        <v/>
      </c>
      <c r="I17" s="258"/>
      <c r="J17" s="259"/>
      <c r="K17" s="260"/>
    </row>
    <row r="18" spans="1:11" ht="18" customHeight="1">
      <c r="A18" s="38">
        <f t="shared" si="1"/>
        <v>43714</v>
      </c>
      <c r="B18" s="39">
        <f t="shared" si="2"/>
        <v>6</v>
      </c>
      <c r="C18" s="61"/>
      <c r="D18" s="60"/>
      <c r="E18" s="67"/>
      <c r="F18" s="36" t="str">
        <f t="shared" si="3"/>
        <v/>
      </c>
      <c r="G18" s="37" t="str">
        <f t="shared" si="0"/>
        <v/>
      </c>
      <c r="H18" s="44" t="str">
        <f>IF(ISNA(VLOOKUP(A18,祝日設定!$A$2:$B$172,2,FALSE)),"",VLOOKUP(A18,祝日設定!$A$2:$B$172,2,FALSE))</f>
        <v/>
      </c>
      <c r="I18" s="258"/>
      <c r="J18" s="259"/>
      <c r="K18" s="260"/>
    </row>
    <row r="19" spans="1:11" ht="18" customHeight="1">
      <c r="A19" s="38">
        <f t="shared" si="1"/>
        <v>43715</v>
      </c>
      <c r="B19" s="39">
        <f t="shared" si="2"/>
        <v>7</v>
      </c>
      <c r="C19" s="61"/>
      <c r="D19" s="60"/>
      <c r="E19" s="67"/>
      <c r="F19" s="36" t="str">
        <f t="shared" si="3"/>
        <v/>
      </c>
      <c r="G19" s="37" t="str">
        <f t="shared" si="0"/>
        <v/>
      </c>
      <c r="H19" s="44" t="str">
        <f>IF(ISNA(VLOOKUP(A19,祝日設定!$A$2:$B$172,2,FALSE)),"",VLOOKUP(A19,祝日設定!$A$2:$B$172,2,FALSE))</f>
        <v/>
      </c>
      <c r="I19" s="258"/>
      <c r="J19" s="259"/>
      <c r="K19" s="260"/>
    </row>
    <row r="20" spans="1:11" ht="18" customHeight="1">
      <c r="A20" s="38">
        <f t="shared" si="1"/>
        <v>43716</v>
      </c>
      <c r="B20" s="39">
        <f t="shared" si="2"/>
        <v>1</v>
      </c>
      <c r="C20" s="61"/>
      <c r="D20" s="60"/>
      <c r="E20" s="67"/>
      <c r="F20" s="36" t="str">
        <f t="shared" si="3"/>
        <v/>
      </c>
      <c r="G20" s="37" t="str">
        <f t="shared" si="0"/>
        <v/>
      </c>
      <c r="H20" s="44" t="str">
        <f>IF(ISNA(VLOOKUP(A20,祝日設定!$A$2:$B$172,2,FALSE)),"",VLOOKUP(A20,祝日設定!$A$2:$B$172,2,FALSE))</f>
        <v/>
      </c>
      <c r="I20" s="258"/>
      <c r="J20" s="259"/>
      <c r="K20" s="260"/>
    </row>
    <row r="21" spans="1:11" ht="18" customHeight="1">
      <c r="A21" s="38">
        <f t="shared" si="1"/>
        <v>43717</v>
      </c>
      <c r="B21" s="39">
        <f t="shared" si="2"/>
        <v>2</v>
      </c>
      <c r="C21" s="61"/>
      <c r="D21" s="60"/>
      <c r="E21" s="67"/>
      <c r="F21" s="36" t="str">
        <f t="shared" si="3"/>
        <v/>
      </c>
      <c r="G21" s="37" t="str">
        <f t="shared" si="0"/>
        <v/>
      </c>
      <c r="H21" s="44" t="str">
        <f>IF(ISNA(VLOOKUP(A21,祝日設定!$A$2:$B$172,2,FALSE)),"",VLOOKUP(A21,祝日設定!$A$2:$B$172,2,FALSE))</f>
        <v/>
      </c>
      <c r="I21" s="258"/>
      <c r="J21" s="259"/>
      <c r="K21" s="260"/>
    </row>
    <row r="22" spans="1:11" ht="18" customHeight="1">
      <c r="A22" s="38">
        <f t="shared" si="1"/>
        <v>43718</v>
      </c>
      <c r="B22" s="39">
        <f t="shared" si="2"/>
        <v>3</v>
      </c>
      <c r="C22" s="61"/>
      <c r="D22" s="60"/>
      <c r="E22" s="67"/>
      <c r="F22" s="36" t="str">
        <f t="shared" si="3"/>
        <v/>
      </c>
      <c r="G22" s="37" t="str">
        <f t="shared" si="0"/>
        <v/>
      </c>
      <c r="H22" s="44" t="str">
        <f>IF(ISNA(VLOOKUP(A22,祝日設定!$A$2:$B$172,2,FALSE)),"",VLOOKUP(A22,祝日設定!$A$2:$B$172,2,FALSE))</f>
        <v/>
      </c>
      <c r="I22" s="258"/>
      <c r="J22" s="259"/>
      <c r="K22" s="260"/>
    </row>
    <row r="23" spans="1:11" ht="18" customHeight="1">
      <c r="A23" s="38">
        <f t="shared" si="1"/>
        <v>43719</v>
      </c>
      <c r="B23" s="39">
        <f t="shared" si="2"/>
        <v>4</v>
      </c>
      <c r="C23" s="61"/>
      <c r="D23" s="60"/>
      <c r="E23" s="67"/>
      <c r="F23" s="36" t="str">
        <f t="shared" si="3"/>
        <v/>
      </c>
      <c r="G23" s="37" t="str">
        <f t="shared" si="0"/>
        <v/>
      </c>
      <c r="H23" s="44" t="str">
        <f>IF(ISNA(VLOOKUP(A23,祝日設定!$A$2:$B$172,2,FALSE)),"",VLOOKUP(A23,祝日設定!$A$2:$B$172,2,FALSE))</f>
        <v/>
      </c>
      <c r="I23" s="258"/>
      <c r="J23" s="259"/>
      <c r="K23" s="260"/>
    </row>
    <row r="24" spans="1:11" ht="18" customHeight="1">
      <c r="A24" s="38">
        <f t="shared" si="1"/>
        <v>43720</v>
      </c>
      <c r="B24" s="39">
        <f t="shared" si="2"/>
        <v>5</v>
      </c>
      <c r="C24" s="61"/>
      <c r="D24" s="60"/>
      <c r="E24" s="67"/>
      <c r="F24" s="36" t="str">
        <f t="shared" si="3"/>
        <v/>
      </c>
      <c r="G24" s="37" t="str">
        <f t="shared" si="0"/>
        <v/>
      </c>
      <c r="H24" s="45" t="str">
        <f>IF(ISNA(VLOOKUP(A24,祝日設定!$A$2:$B$172,2,FALSE)),"",VLOOKUP(A24,祝日設定!$A$2:$B$172,2,FALSE))</f>
        <v/>
      </c>
      <c r="I24" s="258"/>
      <c r="J24" s="259"/>
      <c r="K24" s="260"/>
    </row>
    <row r="25" spans="1:11" ht="18" customHeight="1">
      <c r="A25" s="38">
        <f t="shared" si="1"/>
        <v>43721</v>
      </c>
      <c r="B25" s="39">
        <f t="shared" si="2"/>
        <v>6</v>
      </c>
      <c r="C25" s="61"/>
      <c r="D25" s="60"/>
      <c r="E25" s="67"/>
      <c r="F25" s="36" t="str">
        <f t="shared" si="3"/>
        <v/>
      </c>
      <c r="G25" s="37" t="str">
        <f t="shared" si="0"/>
        <v/>
      </c>
      <c r="H25" s="44" t="str">
        <f>IF(ISNA(VLOOKUP(A25,祝日設定!$A$2:$B$172,2,FALSE)),"",VLOOKUP(A25,祝日設定!$A$2:$B$172,2,FALSE))</f>
        <v/>
      </c>
      <c r="I25" s="258"/>
      <c r="J25" s="259"/>
      <c r="K25" s="260"/>
    </row>
    <row r="26" spans="1:11" ht="18" customHeight="1">
      <c r="A26" s="38">
        <f t="shared" si="1"/>
        <v>43722</v>
      </c>
      <c r="B26" s="39">
        <f t="shared" si="2"/>
        <v>7</v>
      </c>
      <c r="C26" s="61"/>
      <c r="D26" s="60"/>
      <c r="E26" s="67"/>
      <c r="F26" s="36" t="str">
        <f t="shared" si="3"/>
        <v/>
      </c>
      <c r="G26" s="37" t="str">
        <f t="shared" si="0"/>
        <v/>
      </c>
      <c r="H26" s="44" t="str">
        <f>IF(ISNA(VLOOKUP(A26,祝日設定!$A$2:$B$172,2,FALSE)),"",VLOOKUP(A26,祝日設定!$A$2:$B$172,2,FALSE))</f>
        <v/>
      </c>
      <c r="I26" s="258"/>
      <c r="J26" s="259"/>
      <c r="K26" s="260"/>
    </row>
    <row r="27" spans="1:11" ht="18" customHeight="1">
      <c r="A27" s="38">
        <f t="shared" si="1"/>
        <v>43723</v>
      </c>
      <c r="B27" s="39">
        <f t="shared" si="2"/>
        <v>1</v>
      </c>
      <c r="C27" s="61"/>
      <c r="D27" s="60"/>
      <c r="E27" s="67"/>
      <c r="F27" s="36" t="str">
        <f t="shared" si="3"/>
        <v/>
      </c>
      <c r="G27" s="37" t="str">
        <f t="shared" si="0"/>
        <v/>
      </c>
      <c r="H27" s="44" t="str">
        <f>IF(ISNA(VLOOKUP(A27,祝日設定!$A$2:$B$172,2,FALSE)),"",VLOOKUP(A27,祝日設定!$A$2:$B$172,2,FALSE))</f>
        <v/>
      </c>
      <c r="I27" s="258"/>
      <c r="J27" s="259"/>
      <c r="K27" s="260"/>
    </row>
    <row r="28" spans="1:11" ht="18" customHeight="1">
      <c r="A28" s="38">
        <f t="shared" si="1"/>
        <v>43724</v>
      </c>
      <c r="B28" s="39">
        <f t="shared" si="2"/>
        <v>2</v>
      </c>
      <c r="C28" s="61"/>
      <c r="D28" s="60"/>
      <c r="E28" s="67"/>
      <c r="F28" s="36" t="str">
        <f t="shared" si="3"/>
        <v/>
      </c>
      <c r="G28" s="37" t="str">
        <f t="shared" si="0"/>
        <v/>
      </c>
      <c r="H28" s="44" t="str">
        <f>IF(ISNA(VLOOKUP(A28,祝日設定!$A$2:$B$172,2,FALSE)),"",VLOOKUP(A28,祝日設定!$A$2:$B$172,2,FALSE))</f>
        <v>敬老の日</v>
      </c>
      <c r="I28" s="258"/>
      <c r="J28" s="259"/>
      <c r="K28" s="260"/>
    </row>
    <row r="29" spans="1:11" ht="18" customHeight="1">
      <c r="A29" s="38">
        <f t="shared" si="1"/>
        <v>43725</v>
      </c>
      <c r="B29" s="39">
        <f t="shared" si="2"/>
        <v>3</v>
      </c>
      <c r="C29" s="61"/>
      <c r="D29" s="60"/>
      <c r="E29" s="67"/>
      <c r="F29" s="36" t="str">
        <f t="shared" si="3"/>
        <v/>
      </c>
      <c r="G29" s="37" t="str">
        <f t="shared" si="0"/>
        <v/>
      </c>
      <c r="H29" s="44" t="str">
        <f>IF(ISNA(VLOOKUP(A29,祝日設定!$A$2:$B$172,2,FALSE)),"",VLOOKUP(A29,祝日設定!$A$2:$B$172,2,FALSE))</f>
        <v/>
      </c>
      <c r="I29" s="258"/>
      <c r="J29" s="259"/>
      <c r="K29" s="260"/>
    </row>
    <row r="30" spans="1:11" ht="18" customHeight="1">
      <c r="A30" s="38">
        <f t="shared" si="1"/>
        <v>43726</v>
      </c>
      <c r="B30" s="39">
        <f t="shared" si="2"/>
        <v>4</v>
      </c>
      <c r="C30" s="61"/>
      <c r="D30" s="60"/>
      <c r="E30" s="67"/>
      <c r="F30" s="36" t="str">
        <f t="shared" si="3"/>
        <v/>
      </c>
      <c r="G30" s="37" t="str">
        <f t="shared" si="0"/>
        <v/>
      </c>
      <c r="H30" s="44" t="str">
        <f>IF(ISNA(VLOOKUP(A30,祝日設定!$A$2:$B$172,2,FALSE)),"",VLOOKUP(A30,祝日設定!$A$2:$B$172,2,FALSE))</f>
        <v/>
      </c>
      <c r="I30" s="258"/>
      <c r="J30" s="259"/>
      <c r="K30" s="260"/>
    </row>
    <row r="31" spans="1:11" ht="18" customHeight="1">
      <c r="A31" s="38">
        <f t="shared" si="1"/>
        <v>43727</v>
      </c>
      <c r="B31" s="39">
        <f t="shared" si="2"/>
        <v>5</v>
      </c>
      <c r="C31" s="61"/>
      <c r="D31" s="60"/>
      <c r="E31" s="67"/>
      <c r="F31" s="36" t="str">
        <f t="shared" si="3"/>
        <v/>
      </c>
      <c r="G31" s="37" t="str">
        <f t="shared" si="0"/>
        <v/>
      </c>
      <c r="H31" s="44" t="str">
        <f>IF(ISNA(VLOOKUP(A31,祝日設定!$A$2:$B$172,2,FALSE)),"",VLOOKUP(A31,祝日設定!$A$2:$B$172,2,FALSE))</f>
        <v/>
      </c>
      <c r="I31" s="258"/>
      <c r="J31" s="259"/>
      <c r="K31" s="260"/>
    </row>
    <row r="32" spans="1:11" ht="18" customHeight="1">
      <c r="A32" s="38">
        <f t="shared" si="1"/>
        <v>43728</v>
      </c>
      <c r="B32" s="39">
        <f t="shared" si="2"/>
        <v>6</v>
      </c>
      <c r="C32" s="61"/>
      <c r="D32" s="60"/>
      <c r="E32" s="67"/>
      <c r="F32" s="36" t="str">
        <f t="shared" si="3"/>
        <v/>
      </c>
      <c r="G32" s="37" t="str">
        <f t="shared" si="0"/>
        <v/>
      </c>
      <c r="H32" s="44" t="str">
        <f>IF(ISNA(VLOOKUP(A32,祝日設定!$A$2:$B$172,2,FALSE)),"",VLOOKUP(A32,祝日設定!$A$2:$B$172,2,FALSE))</f>
        <v/>
      </c>
      <c r="I32" s="258"/>
      <c r="J32" s="259"/>
      <c r="K32" s="260"/>
    </row>
    <row r="33" spans="1:32" ht="18" customHeight="1">
      <c r="A33" s="38">
        <f t="shared" si="1"/>
        <v>43729</v>
      </c>
      <c r="B33" s="39">
        <f t="shared" si="2"/>
        <v>7</v>
      </c>
      <c r="C33" s="61"/>
      <c r="D33" s="60"/>
      <c r="E33" s="67"/>
      <c r="F33" s="36" t="str">
        <f t="shared" si="3"/>
        <v/>
      </c>
      <c r="G33" s="37" t="str">
        <f t="shared" si="0"/>
        <v/>
      </c>
      <c r="H33" s="44" t="str">
        <f>IF(ISNA(VLOOKUP(A33,祝日設定!$A$2:$B$172,2,FALSE)),"",VLOOKUP(A33,祝日設定!$A$2:$B$172,2,FALSE))</f>
        <v/>
      </c>
      <c r="I33" s="258"/>
      <c r="J33" s="259"/>
      <c r="K33" s="260"/>
    </row>
    <row r="34" spans="1:32" ht="18" customHeight="1">
      <c r="A34" s="38">
        <f t="shared" si="1"/>
        <v>43730</v>
      </c>
      <c r="B34" s="39">
        <f t="shared" si="2"/>
        <v>1</v>
      </c>
      <c r="C34" s="61"/>
      <c r="D34" s="60"/>
      <c r="E34" s="67"/>
      <c r="F34" s="36" t="str">
        <f t="shared" si="3"/>
        <v/>
      </c>
      <c r="G34" s="37" t="str">
        <f t="shared" si="0"/>
        <v/>
      </c>
      <c r="H34" s="44" t="str">
        <f>IF(ISNA(VLOOKUP(A34,祝日設定!$A$2:$B$172,2,FALSE)),"",VLOOKUP(A34,祝日設定!$A$2:$B$172,2,FALSE))</f>
        <v/>
      </c>
      <c r="I34" s="258"/>
      <c r="J34" s="259"/>
      <c r="K34" s="260"/>
    </row>
    <row r="35" spans="1:32" ht="18" customHeight="1">
      <c r="A35" s="38">
        <f t="shared" si="1"/>
        <v>43731</v>
      </c>
      <c r="B35" s="39">
        <f t="shared" si="2"/>
        <v>2</v>
      </c>
      <c r="C35" s="61"/>
      <c r="D35" s="60"/>
      <c r="E35" s="67"/>
      <c r="F35" s="36" t="str">
        <f t="shared" si="3"/>
        <v/>
      </c>
      <c r="G35" s="37" t="str">
        <f t="shared" si="0"/>
        <v/>
      </c>
      <c r="H35" s="44" t="str">
        <f>IF(ISNA(VLOOKUP(A35,祝日設定!$A$2:$B$172,2,FALSE)),"",VLOOKUP(A35,祝日設定!$A$2:$B$172,2,FALSE))</f>
        <v>秋分の日</v>
      </c>
      <c r="I35" s="258"/>
      <c r="J35" s="259"/>
      <c r="K35" s="260"/>
    </row>
    <row r="36" spans="1:32" ht="18" customHeight="1">
      <c r="A36" s="38">
        <f t="shared" si="1"/>
        <v>43732</v>
      </c>
      <c r="B36" s="39">
        <f t="shared" si="2"/>
        <v>3</v>
      </c>
      <c r="C36" s="61"/>
      <c r="D36" s="60"/>
      <c r="E36" s="67"/>
      <c r="F36" s="36" t="str">
        <f t="shared" si="3"/>
        <v/>
      </c>
      <c r="G36" s="37" t="str">
        <f t="shared" si="0"/>
        <v/>
      </c>
      <c r="H36" s="44" t="str">
        <f>IF(ISNA(VLOOKUP(A36,祝日設定!$A$2:$B$172,2,FALSE)),"",VLOOKUP(A36,祝日設定!$A$2:$B$172,2,FALSE))</f>
        <v/>
      </c>
      <c r="I36" s="258"/>
      <c r="J36" s="259"/>
      <c r="K36" s="260"/>
    </row>
    <row r="37" spans="1:32" ht="18" customHeight="1">
      <c r="A37" s="38">
        <f t="shared" si="1"/>
        <v>43733</v>
      </c>
      <c r="B37" s="39">
        <f t="shared" si="2"/>
        <v>4</v>
      </c>
      <c r="C37" s="61"/>
      <c r="D37" s="60"/>
      <c r="E37" s="67"/>
      <c r="F37" s="36" t="str">
        <f t="shared" si="3"/>
        <v/>
      </c>
      <c r="G37" s="37" t="str">
        <f t="shared" si="0"/>
        <v/>
      </c>
      <c r="H37" s="44" t="str">
        <f>IF(ISNA(VLOOKUP(A37,祝日設定!$A$2:$B$172,2,FALSE)),"",VLOOKUP(A37,祝日設定!$A$2:$B$172,2,FALSE))</f>
        <v/>
      </c>
      <c r="I37" s="258"/>
      <c r="J37" s="259"/>
      <c r="K37" s="260"/>
    </row>
    <row r="38" spans="1:32" ht="18" customHeight="1">
      <c r="A38" s="38">
        <f t="shared" si="1"/>
        <v>43734</v>
      </c>
      <c r="B38" s="39">
        <f t="shared" si="2"/>
        <v>5</v>
      </c>
      <c r="C38" s="61"/>
      <c r="D38" s="60"/>
      <c r="E38" s="67"/>
      <c r="F38" s="36" t="str">
        <f t="shared" si="3"/>
        <v/>
      </c>
      <c r="G38" s="37" t="str">
        <f t="shared" si="0"/>
        <v/>
      </c>
      <c r="H38" s="44" t="str">
        <f>IF(ISNA(VLOOKUP(A38,祝日設定!$A$2:$B$172,2,FALSE)),"",VLOOKUP(A38,祝日設定!$A$2:$B$172,2,FALSE))</f>
        <v/>
      </c>
      <c r="I38" s="258"/>
      <c r="J38" s="259"/>
      <c r="K38" s="260"/>
    </row>
    <row r="39" spans="1:32" ht="18" customHeight="1">
      <c r="A39" s="38">
        <f t="shared" si="1"/>
        <v>43735</v>
      </c>
      <c r="B39" s="39">
        <f t="shared" si="2"/>
        <v>6</v>
      </c>
      <c r="C39" s="61"/>
      <c r="D39" s="60"/>
      <c r="E39" s="67"/>
      <c r="F39" s="36" t="str">
        <f t="shared" si="3"/>
        <v/>
      </c>
      <c r="G39" s="37" t="str">
        <f t="shared" si="0"/>
        <v/>
      </c>
      <c r="H39" s="44" t="str">
        <f>IF(ISNA(VLOOKUP(A39,祝日設定!$A$2:$B$172,2,FALSE)),"",VLOOKUP(A39,祝日設定!$A$2:$B$172,2,FALSE))</f>
        <v/>
      </c>
      <c r="I39" s="258"/>
      <c r="J39" s="259"/>
      <c r="K39" s="260"/>
    </row>
    <row r="40" spans="1:32" ht="18" customHeight="1">
      <c r="A40" s="38">
        <f t="shared" si="1"/>
        <v>43736</v>
      </c>
      <c r="B40" s="39">
        <f t="shared" si="2"/>
        <v>7</v>
      </c>
      <c r="C40" s="61"/>
      <c r="D40" s="60"/>
      <c r="E40" s="67"/>
      <c r="F40" s="36" t="str">
        <f t="shared" si="3"/>
        <v/>
      </c>
      <c r="G40" s="37" t="str">
        <f t="shared" si="0"/>
        <v/>
      </c>
      <c r="H40" s="44" t="str">
        <f>IF(ISNA(VLOOKUP(A40,祝日設定!$A$2:$B$172,2,FALSE)),"",VLOOKUP(A40,祝日設定!$A$2:$B$172,2,FALSE))</f>
        <v/>
      </c>
      <c r="I40" s="258"/>
      <c r="J40" s="259"/>
      <c r="K40" s="260"/>
    </row>
    <row r="41" spans="1:32" ht="18" customHeight="1">
      <c r="A41" s="38">
        <f>IF($A40="","",IF(DATE($A$1,$C$1,$E$1)&gt;$A40,$A40+1,""))</f>
        <v>43737</v>
      </c>
      <c r="B41" s="39">
        <f t="shared" si="2"/>
        <v>1</v>
      </c>
      <c r="C41" s="61"/>
      <c r="D41" s="60"/>
      <c r="E41" s="67"/>
      <c r="F41" s="36" t="str">
        <f t="shared" si="3"/>
        <v/>
      </c>
      <c r="G41" s="37" t="str">
        <f t="shared" si="0"/>
        <v/>
      </c>
      <c r="H41" s="44" t="str">
        <f>IF(ISNA(VLOOKUP(A41,祝日設定!$A$2:$B$172,2,FALSE)),"",VLOOKUP(A41,祝日設定!$A$2:$B$172,2,FALSE))</f>
        <v/>
      </c>
      <c r="I41" s="258"/>
      <c r="J41" s="259"/>
      <c r="K41" s="260"/>
    </row>
    <row r="42" spans="1:32" ht="18" customHeight="1">
      <c r="A42" s="38">
        <f>IF($A41="","",IF(DATE($A$1,$C$1,$E$1)&gt;$A41,$A41+1,""))</f>
        <v>43738</v>
      </c>
      <c r="B42" s="46">
        <f t="shared" si="2"/>
        <v>2</v>
      </c>
      <c r="C42" s="61"/>
      <c r="D42" s="60"/>
      <c r="E42" s="67"/>
      <c r="F42" s="47" t="str">
        <f t="shared" si="3"/>
        <v/>
      </c>
      <c r="G42" s="48" t="str">
        <f>IF(OR($C42="",$D42=""),"",IF($D42-$C42-$E42&gt;$B$5,$D42-$C42-$E42-$F42,""))</f>
        <v/>
      </c>
      <c r="H42" s="49" t="str">
        <f>IF(ISNA(VLOOKUP(A42,祝日設定!$A$2:$B$172,2,FALSE)),"",VLOOKUP(A42,祝日設定!$A$2:$B$172,2,FALSE))</f>
        <v/>
      </c>
      <c r="I42" s="258"/>
      <c r="J42" s="259"/>
      <c r="K42" s="260"/>
    </row>
    <row r="43" spans="1:32" s="8" customFormat="1" ht="18" customHeight="1" thickBot="1">
      <c r="A43" s="38" t="str">
        <f>IF($A42="","",IF(DATE($A$1,$C$1,$E$1)&gt;$A42,$A42+1,""))</f>
        <v/>
      </c>
      <c r="B43" s="46" t="str">
        <f t="shared" si="2"/>
        <v/>
      </c>
      <c r="C43" s="61"/>
      <c r="D43" s="152"/>
      <c r="E43" s="153"/>
      <c r="F43" s="47" t="str">
        <f t="shared" si="3"/>
        <v/>
      </c>
      <c r="G43" s="48" t="str">
        <f>IF(OR($C43="",$D43=""),"",IF($D43-$C43-$E43&gt;$B$5,$D43-$C43-$E43-$F43,""))</f>
        <v/>
      </c>
      <c r="H43" s="141" t="str">
        <f>IF(ISNA(VLOOKUP(A43,祝日設定!$A$2:$B$172,2,FALSE)),"",VLOOKUP(A43,祝日設定!$A$2:$B$172,2,FALSE))</f>
        <v/>
      </c>
      <c r="I43" s="258"/>
      <c r="J43" s="259"/>
      <c r="K43" s="260"/>
      <c r="L43" s="63"/>
      <c r="M43" s="63"/>
      <c r="N43" s="63"/>
      <c r="O43" s="63"/>
      <c r="P43" s="63"/>
      <c r="Q43" s="63"/>
      <c r="R43" s="63"/>
      <c r="S43" s="63"/>
      <c r="T43" s="63"/>
      <c r="U43" s="63"/>
      <c r="V43" s="63"/>
      <c r="W43" s="63"/>
      <c r="X43" s="63"/>
      <c r="Y43" s="63"/>
      <c r="Z43" s="63"/>
      <c r="AA43" s="63"/>
      <c r="AB43" s="63"/>
      <c r="AC43" s="63"/>
      <c r="AD43" s="63"/>
      <c r="AE43" s="63"/>
      <c r="AF43" s="63"/>
    </row>
    <row r="44" spans="1:32" ht="20.100000000000001" customHeight="1">
      <c r="A44" s="177" t="s">
        <v>8</v>
      </c>
      <c r="B44" s="178"/>
      <c r="C44" s="54" t="s">
        <v>9</v>
      </c>
      <c r="D44" s="55" t="s">
        <v>10</v>
      </c>
      <c r="E44" s="56" t="s">
        <v>33</v>
      </c>
      <c r="F44" s="154" t="s">
        <v>11</v>
      </c>
      <c r="G44" s="58" t="s">
        <v>12</v>
      </c>
      <c r="H44" s="142"/>
      <c r="I44" s="143"/>
      <c r="J44" s="144"/>
      <c r="K44" s="145"/>
    </row>
    <row r="45" spans="1:32" ht="31.5" customHeight="1" thickBot="1">
      <c r="A45" s="179"/>
      <c r="B45" s="180"/>
      <c r="C45" s="161">
        <f>COUNTIF(C13:C43,"&gt;0")</f>
        <v>0</v>
      </c>
      <c r="D45" s="160"/>
      <c r="E45" s="162">
        <f>SUM(E13:E43)</f>
        <v>0</v>
      </c>
      <c r="F45" s="163">
        <f>SUM(F13:F43)</f>
        <v>0</v>
      </c>
      <c r="G45" s="164">
        <f>SUM(G13:G43)</f>
        <v>0</v>
      </c>
      <c r="H45" s="261" t="s">
        <v>49</v>
      </c>
      <c r="I45" s="262"/>
      <c r="J45" s="263">
        <f>SUM($F$45+$G$45)</f>
        <v>0</v>
      </c>
      <c r="K45" s="264"/>
    </row>
    <row r="46" spans="1:32" ht="20.100000000000001" customHeight="1">
      <c r="A46" s="234" t="s">
        <v>13</v>
      </c>
      <c r="B46" s="235"/>
      <c r="C46" s="28" t="s">
        <v>46</v>
      </c>
      <c r="D46" s="240"/>
      <c r="E46" s="241"/>
      <c r="F46" s="241"/>
      <c r="G46" s="241"/>
      <c r="H46" s="241"/>
      <c r="I46" s="241"/>
      <c r="J46" s="242" t="s">
        <v>54</v>
      </c>
      <c r="K46" s="243"/>
    </row>
    <row r="47" spans="1:32" ht="20.100000000000001" customHeight="1">
      <c r="A47" s="236"/>
      <c r="B47" s="237"/>
      <c r="C47" s="29" t="s">
        <v>47</v>
      </c>
      <c r="D47" s="65"/>
      <c r="E47" s="66"/>
      <c r="F47" s="244" t="str">
        <f>IF(OR(D47="",E47=""),"",D47*E47)</f>
        <v/>
      </c>
      <c r="G47" s="244"/>
      <c r="H47" s="244"/>
      <c r="I47" s="245"/>
      <c r="J47" s="246"/>
      <c r="K47" s="247"/>
    </row>
    <row r="48" spans="1:32" ht="20.100000000000001" customHeight="1" thickBot="1">
      <c r="A48" s="238"/>
      <c r="B48" s="239"/>
      <c r="C48" s="51" t="s">
        <v>34</v>
      </c>
      <c r="D48" s="252"/>
      <c r="E48" s="253"/>
      <c r="F48" s="253"/>
      <c r="G48" s="253"/>
      <c r="H48" s="253"/>
      <c r="I48" s="253"/>
      <c r="J48" s="248"/>
      <c r="K48" s="249"/>
    </row>
    <row r="49" spans="1:32" ht="20.100000000000001" customHeight="1" thickBot="1">
      <c r="A49" s="254" t="s">
        <v>32</v>
      </c>
      <c r="B49" s="255"/>
      <c r="C49" s="256"/>
      <c r="D49" s="257"/>
      <c r="E49" s="257"/>
      <c r="F49" s="257"/>
      <c r="G49" s="257"/>
      <c r="H49" s="257"/>
      <c r="I49" s="257"/>
      <c r="J49" s="250"/>
      <c r="K49" s="251"/>
    </row>
    <row r="50" spans="1:32">
      <c r="A50" s="30"/>
      <c r="B50" s="23"/>
      <c r="C50" s="22"/>
      <c r="D50" s="23"/>
      <c r="E50" s="31"/>
      <c r="F50" s="23"/>
      <c r="G50" s="32"/>
      <c r="H50" s="32"/>
      <c r="I50" s="32"/>
      <c r="J50" s="33"/>
      <c r="K50" s="158" t="s">
        <v>75</v>
      </c>
    </row>
    <row r="51" spans="1:32" s="4" customFormat="1">
      <c r="A51" s="3"/>
      <c r="B51" s="3"/>
      <c r="C51" s="9"/>
      <c r="D51" s="3"/>
      <c r="E51" s="3"/>
      <c r="F51" s="3"/>
      <c r="G51" s="3"/>
      <c r="H51" s="3"/>
      <c r="I51" s="10"/>
      <c r="J51" s="3"/>
      <c r="L51" s="64"/>
      <c r="M51" s="64"/>
      <c r="N51" s="64"/>
      <c r="O51" s="64"/>
      <c r="P51" s="64"/>
      <c r="Q51" s="64"/>
      <c r="R51" s="64"/>
      <c r="S51" s="64"/>
      <c r="T51" s="64"/>
      <c r="U51" s="64"/>
      <c r="V51" s="64"/>
      <c r="W51" s="64"/>
      <c r="X51" s="64"/>
      <c r="Y51" s="64"/>
      <c r="Z51" s="64"/>
      <c r="AA51" s="64"/>
      <c r="AB51" s="64"/>
      <c r="AC51" s="64"/>
      <c r="AD51" s="64"/>
      <c r="AE51" s="64"/>
      <c r="AF51" s="64"/>
    </row>
    <row r="52" spans="1:32" ht="21" customHeight="1">
      <c r="H52" s="233" t="s">
        <v>60</v>
      </c>
      <c r="I52" s="233"/>
      <c r="J52" s="233"/>
      <c r="K52" s="233"/>
    </row>
    <row r="53" spans="1:32" s="4" customFormat="1">
      <c r="A53" s="5"/>
      <c r="B53" s="5"/>
      <c r="D53" s="11"/>
      <c r="E53" s="5"/>
      <c r="F53" s="11"/>
      <c r="G53" s="11"/>
      <c r="H53" s="5"/>
      <c r="I53" s="6"/>
      <c r="J53" s="5"/>
      <c r="L53" s="64"/>
      <c r="M53" s="64"/>
      <c r="N53" s="64"/>
      <c r="O53" s="64"/>
      <c r="P53" s="64"/>
      <c r="Q53" s="64"/>
      <c r="R53" s="64"/>
      <c r="S53" s="64"/>
      <c r="T53" s="64"/>
      <c r="U53" s="64"/>
      <c r="V53" s="64"/>
      <c r="W53" s="64"/>
      <c r="X53" s="64"/>
      <c r="Y53" s="64"/>
      <c r="Z53" s="64"/>
      <c r="AA53" s="64"/>
      <c r="AB53" s="64"/>
      <c r="AC53" s="64"/>
      <c r="AD53" s="64"/>
      <c r="AE53" s="64"/>
      <c r="AF53" s="64"/>
    </row>
    <row r="55" spans="1:32" s="4" customFormat="1">
      <c r="A55" s="5"/>
      <c r="B55" s="5"/>
      <c r="D55" s="5"/>
      <c r="E55" s="12"/>
      <c r="F55" s="12"/>
      <c r="G55" s="12"/>
      <c r="H55" s="5"/>
      <c r="I55" s="6"/>
      <c r="J55" s="5"/>
      <c r="L55" s="64"/>
      <c r="M55" s="64"/>
      <c r="N55" s="64"/>
      <c r="O55" s="64"/>
      <c r="P55" s="64"/>
      <c r="Q55" s="64"/>
      <c r="R55" s="64"/>
      <c r="S55" s="64"/>
      <c r="T55" s="64"/>
      <c r="U55" s="64"/>
      <c r="V55" s="64"/>
      <c r="W55" s="64"/>
      <c r="X55" s="64"/>
      <c r="Y55" s="64"/>
      <c r="Z55" s="64"/>
      <c r="AA55" s="64"/>
      <c r="AB55" s="64"/>
      <c r="AC55" s="64"/>
      <c r="AD55" s="64"/>
      <c r="AE55" s="64"/>
      <c r="AF55" s="64"/>
    </row>
    <row r="58" spans="1:32" s="4" customFormat="1">
      <c r="A58" s="5"/>
      <c r="B58" s="5"/>
      <c r="D58" s="5"/>
      <c r="E58" s="12"/>
      <c r="F58" s="12"/>
      <c r="G58" s="12"/>
      <c r="H58" s="5"/>
      <c r="I58" s="6"/>
      <c r="J58" s="5"/>
      <c r="L58" s="64"/>
      <c r="M58" s="64"/>
      <c r="N58" s="64"/>
      <c r="O58" s="64"/>
      <c r="P58" s="64"/>
      <c r="Q58" s="64"/>
      <c r="R58" s="64"/>
      <c r="S58" s="64"/>
      <c r="T58" s="64"/>
      <c r="U58" s="64"/>
      <c r="V58" s="64"/>
      <c r="W58" s="64"/>
      <c r="X58" s="64"/>
      <c r="Y58" s="64"/>
      <c r="Z58" s="64"/>
      <c r="AA58" s="64"/>
      <c r="AB58" s="64"/>
      <c r="AC58" s="64"/>
      <c r="AD58" s="64"/>
      <c r="AE58" s="64"/>
      <c r="AF58" s="64"/>
    </row>
    <row r="62" spans="1:32" s="4" customFormat="1">
      <c r="A62" s="5"/>
      <c r="B62" s="5"/>
      <c r="D62" s="5"/>
      <c r="E62" s="12"/>
      <c r="F62" s="12"/>
      <c r="G62" s="12"/>
      <c r="H62" s="5"/>
      <c r="I62" s="6"/>
      <c r="J62" s="5"/>
      <c r="L62" s="64"/>
      <c r="M62" s="64"/>
      <c r="N62" s="64"/>
      <c r="O62" s="64"/>
      <c r="P62" s="64"/>
      <c r="Q62" s="64"/>
      <c r="R62" s="64"/>
      <c r="S62" s="64"/>
      <c r="T62" s="64"/>
      <c r="U62" s="64"/>
      <c r="V62" s="64"/>
      <c r="W62" s="64"/>
      <c r="X62" s="64"/>
      <c r="Y62" s="64"/>
      <c r="Z62" s="64"/>
      <c r="AA62" s="64"/>
      <c r="AB62" s="64"/>
      <c r="AC62" s="64"/>
      <c r="AD62" s="64"/>
      <c r="AE62" s="64"/>
      <c r="AF62" s="64"/>
    </row>
  </sheetData>
  <sheetProtection password="CF7D" sheet="1" selectLockedCells="1"/>
  <mergeCells count="55">
    <mergeCell ref="I16:K16"/>
    <mergeCell ref="G3:K3"/>
    <mergeCell ref="A6:B10"/>
    <mergeCell ref="D6:I6"/>
    <mergeCell ref="J6:K6"/>
    <mergeCell ref="D7:I7"/>
    <mergeCell ref="J7:K11"/>
    <mergeCell ref="E8:I8"/>
    <mergeCell ref="D9:I9"/>
    <mergeCell ref="D10:I10"/>
    <mergeCell ref="A11:C11"/>
    <mergeCell ref="D11:I11"/>
    <mergeCell ref="I12:K12"/>
    <mergeCell ref="I13:K13"/>
    <mergeCell ref="I14:K14"/>
    <mergeCell ref="I15:K15"/>
    <mergeCell ref="I28:K28"/>
    <mergeCell ref="I17:K17"/>
    <mergeCell ref="I18:K18"/>
    <mergeCell ref="I19:K19"/>
    <mergeCell ref="I20:K20"/>
    <mergeCell ref="I21:K21"/>
    <mergeCell ref="I22:K22"/>
    <mergeCell ref="I23:K23"/>
    <mergeCell ref="I24:K24"/>
    <mergeCell ref="I25:K25"/>
    <mergeCell ref="I26:K26"/>
    <mergeCell ref="I27:K27"/>
    <mergeCell ref="I40:K40"/>
    <mergeCell ref="I29:K29"/>
    <mergeCell ref="I30:K30"/>
    <mergeCell ref="I31:K31"/>
    <mergeCell ref="I32:K32"/>
    <mergeCell ref="I33:K33"/>
    <mergeCell ref="I34:K34"/>
    <mergeCell ref="I35:K35"/>
    <mergeCell ref="I36:K36"/>
    <mergeCell ref="I37:K37"/>
    <mergeCell ref="I38:K38"/>
    <mergeCell ref="I39:K39"/>
    <mergeCell ref="I41:K41"/>
    <mergeCell ref="I42:K42"/>
    <mergeCell ref="I43:K43"/>
    <mergeCell ref="A44:B45"/>
    <mergeCell ref="H45:I45"/>
    <mergeCell ref="J45:K45"/>
    <mergeCell ref="H52:K52"/>
    <mergeCell ref="A46:B48"/>
    <mergeCell ref="D46:I46"/>
    <mergeCell ref="J46:K46"/>
    <mergeCell ref="F47:I47"/>
    <mergeCell ref="J47:K49"/>
    <mergeCell ref="D48:I48"/>
    <mergeCell ref="A49:B49"/>
    <mergeCell ref="C49:I49"/>
  </mergeCells>
  <phoneticPr fontId="1"/>
  <conditionalFormatting sqref="D5">
    <cfRule type="expression" dxfId="23" priority="91" stopIfTrue="1">
      <formula>$B5=7</formula>
    </cfRule>
    <cfRule type="expression" dxfId="22" priority="92" stopIfTrue="1">
      <formula>$B5=1</formula>
    </cfRule>
  </conditionalFormatting>
  <conditionalFormatting sqref="A13:H43">
    <cfRule type="expression" dxfId="21" priority="90" stopIfTrue="1">
      <formula>$B13=7</formula>
    </cfRule>
    <cfRule type="expression" dxfId="20" priority="96" stopIfTrue="1">
      <formula>$B13=1</formula>
    </cfRule>
  </conditionalFormatting>
  <conditionalFormatting sqref="I13:I19 I21 I24:I26 I28:I31 I33:I38 I42">
    <cfRule type="expression" dxfId="19" priority="29" stopIfTrue="1">
      <formula>$B13=7</formula>
    </cfRule>
    <cfRule type="expression" dxfId="18" priority="30" stopIfTrue="1">
      <formula>$B13=1</formula>
    </cfRule>
  </conditionalFormatting>
  <conditionalFormatting sqref="I20">
    <cfRule type="expression" dxfId="17" priority="26" stopIfTrue="1">
      <formula>$B20=7</formula>
    </cfRule>
    <cfRule type="expression" dxfId="16" priority="27" stopIfTrue="1">
      <formula>$B20=1</formula>
    </cfRule>
  </conditionalFormatting>
  <conditionalFormatting sqref="I22:I23">
    <cfRule type="expression" dxfId="15" priority="23" stopIfTrue="1">
      <formula>$B22=7</formula>
    </cfRule>
    <cfRule type="expression" dxfId="14" priority="24" stopIfTrue="1">
      <formula>$B22=1</formula>
    </cfRule>
  </conditionalFormatting>
  <conditionalFormatting sqref="I27">
    <cfRule type="expression" dxfId="13" priority="20" stopIfTrue="1">
      <formula>$B27=7</formula>
    </cfRule>
    <cfRule type="expression" dxfId="12" priority="21" stopIfTrue="1">
      <formula>$B27=1</formula>
    </cfRule>
  </conditionalFormatting>
  <conditionalFormatting sqref="I32">
    <cfRule type="expression" dxfId="11" priority="17" stopIfTrue="1">
      <formula>$B32=7</formula>
    </cfRule>
    <cfRule type="expression" dxfId="10" priority="18" stopIfTrue="1">
      <formula>$B32=1</formula>
    </cfRule>
  </conditionalFormatting>
  <conditionalFormatting sqref="I41">
    <cfRule type="expression" dxfId="9" priority="14" stopIfTrue="1">
      <formula>$B41=7</formula>
    </cfRule>
    <cfRule type="expression" dxfId="8" priority="15" stopIfTrue="1">
      <formula>$B41=1</formula>
    </cfRule>
  </conditionalFormatting>
  <conditionalFormatting sqref="I40">
    <cfRule type="expression" dxfId="7" priority="11" stopIfTrue="1">
      <formula>$B40=7</formula>
    </cfRule>
    <cfRule type="expression" dxfId="6" priority="12" stopIfTrue="1">
      <formula>$B40=1</formula>
    </cfRule>
  </conditionalFormatting>
  <conditionalFormatting sqref="I39">
    <cfRule type="expression" dxfId="5" priority="8" stopIfTrue="1">
      <formula>$B39=7</formula>
    </cfRule>
    <cfRule type="expression" dxfId="4" priority="9" stopIfTrue="1">
      <formula>$B39=1</formula>
    </cfRule>
  </conditionalFormatting>
  <conditionalFormatting sqref="I43">
    <cfRule type="expression" dxfId="3" priority="5" stopIfTrue="1">
      <formula>$B43=7</formula>
    </cfRule>
    <cfRule type="expression" dxfId="2" priority="6" stopIfTrue="1">
      <formula>$B43=1</formula>
    </cfRule>
  </conditionalFormatting>
  <dataValidations count="7">
    <dataValidation imeMode="off" allowBlank="1" showInputMessage="1" showErrorMessage="1" prompt="0～31_x000a_" sqref="D45" xr:uid="{AE3FD118-4E33-4CBB-B280-FD791001C3D1}"/>
    <dataValidation imeMode="off" allowBlank="1" showInputMessage="1" showErrorMessage="1" prompt="hh:mm" sqref="B5 C13:E43" xr:uid="{5DC1E567-B473-4A39-B580-05395C3EC466}"/>
    <dataValidation type="whole" imeMode="off" allowBlank="1" showInputMessage="1" showErrorMessage="1" error="1~12の整数を入力してください" prompt="1~12" sqref="C1" xr:uid="{A8D8A1DF-5070-47F3-8D04-948D8058275B}">
      <formula1>1</formula1>
      <formula2>12</formula2>
    </dataValidation>
    <dataValidation type="whole" imeMode="off" allowBlank="1" showInputMessage="1" showErrorMessage="1" error="1~31の整数を入力してください" prompt="1~31" sqref="E1" xr:uid="{902D3276-13EE-40A5-9301-0183C42E32B2}">
      <formula1>1</formula1>
      <formula2>31</formula2>
    </dataValidation>
    <dataValidation type="whole" imeMode="off" allowBlank="1" showInputMessage="1" showErrorMessage="1" error="1900~9999の整数を入力してください" prompt="西暦1900~9999" sqref="A1" xr:uid="{67B8253E-C13D-4D92-8CD4-14FDAD71088D}">
      <formula1>1900</formula1>
      <formula2>9999</formula2>
    </dataValidation>
    <dataValidation imeMode="hiragana" allowBlank="1" showInputMessage="1" showErrorMessage="1" sqref="E11:I11 R31 E8 D9:D11 D6:D7" xr:uid="{9134469B-3C4C-4B05-AB05-17464C51D031}"/>
    <dataValidation imeMode="off" allowBlank="1" showInputMessage="1" showErrorMessage="1" sqref="D47:E47 D8 D46:I46" xr:uid="{5F7B740F-B5F8-4677-A6BC-7806FE60C62B}"/>
  </dataValidations>
  <pageMargins left="0.23622047244094491" right="0.23622047244094491" top="0.55118110236220474" bottom="0.74803149606299213" header="0.31496062992125984" footer="0.31496062992125984"/>
  <pageSetup paperSize="9" scale="83"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95" stopIfTrue="1" id="{DAE78ADA-9B53-4652-8C77-B1E6CEFDF6FE}">
            <xm:f>MATCH($A5,祝日設定!#REF!,0)&gt;0</xm:f>
            <x14:dxf>
              <font>
                <condense val="0"/>
                <extend val="0"/>
                <color indexed="10"/>
              </font>
              <fill>
                <patternFill>
                  <bgColor indexed="22"/>
                </patternFill>
              </fill>
            </x14:dxf>
          </x14:cfRule>
          <xm:sqref>D5</xm:sqref>
        </x14:conditionalFormatting>
        <x14:conditionalFormatting xmlns:xm="http://schemas.microsoft.com/office/excel/2006/main">
          <x14:cfRule type="expression" priority="89" stopIfTrue="1" id="{230B5F36-6712-4488-82E3-ADAEF24BA165}">
            <xm:f>MATCH($A13,祝日設定!$A$2:$A$172,0)&gt;0</xm:f>
            <x14:dxf>
              <font>
                <condense val="0"/>
                <extend val="0"/>
                <color indexed="10"/>
              </font>
              <fill>
                <patternFill>
                  <bgColor theme="0" tint="-4.9989318521683403E-2"/>
                </patternFill>
              </fill>
            </x14:dxf>
          </x14:cfRule>
          <xm:sqref>A13:I43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F739432-2D49-4881-A80C-7C45531F5574}">
          <x14:formula1>
            <xm:f>FAX番号!$A$1:$A$3</xm:f>
          </x14:formula1>
          <xm:sqref>H52:K52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72"/>
  <sheetViews>
    <sheetView workbookViewId="0">
      <selection activeCell="B40" sqref="B40"/>
    </sheetView>
  </sheetViews>
  <sheetFormatPr defaultRowHeight="13.5"/>
  <cols>
    <col min="1" max="1" width="13.5" customWidth="1"/>
    <col min="2" max="2" width="17" customWidth="1"/>
  </cols>
  <sheetData>
    <row r="1" spans="1:2" ht="14.25">
      <c r="A1" s="7" t="s">
        <v>14</v>
      </c>
      <c r="B1" s="5"/>
    </row>
    <row r="2" spans="1:2" ht="14.25">
      <c r="A2" s="18">
        <v>43101</v>
      </c>
      <c r="B2" s="19" t="s">
        <v>15</v>
      </c>
    </row>
    <row r="3" spans="1:2" ht="14.25">
      <c r="A3" s="18">
        <v>43108</v>
      </c>
      <c r="B3" s="19" t="s">
        <v>16</v>
      </c>
    </row>
    <row r="4" spans="1:2" ht="14.25">
      <c r="A4" s="18">
        <v>43142</v>
      </c>
      <c r="B4" s="19" t="s">
        <v>17</v>
      </c>
    </row>
    <row r="5" spans="1:2" ht="14.25">
      <c r="A5" s="18">
        <v>43143</v>
      </c>
      <c r="B5" s="19" t="s">
        <v>31</v>
      </c>
    </row>
    <row r="6" spans="1:2" ht="14.25">
      <c r="A6" s="18">
        <v>43180</v>
      </c>
      <c r="B6" s="19" t="s">
        <v>18</v>
      </c>
    </row>
    <row r="7" spans="1:2" ht="14.25">
      <c r="A7" s="18">
        <v>43219</v>
      </c>
      <c r="B7" s="19" t="s">
        <v>28</v>
      </c>
    </row>
    <row r="8" spans="1:2" ht="14.25">
      <c r="A8" s="18">
        <v>43220</v>
      </c>
      <c r="B8" s="19" t="s">
        <v>31</v>
      </c>
    </row>
    <row r="9" spans="1:2" ht="14.25">
      <c r="A9" s="18">
        <v>43223</v>
      </c>
      <c r="B9" s="19" t="s">
        <v>19</v>
      </c>
    </row>
    <row r="10" spans="1:2" ht="14.25">
      <c r="A10" s="18">
        <v>43224</v>
      </c>
      <c r="B10" s="19" t="s">
        <v>29</v>
      </c>
    </row>
    <row r="11" spans="1:2" ht="14.25">
      <c r="A11" s="18">
        <v>43225</v>
      </c>
      <c r="B11" s="19" t="s">
        <v>20</v>
      </c>
    </row>
    <row r="12" spans="1:2" ht="14.25">
      <c r="A12" s="18">
        <v>43297</v>
      </c>
      <c r="B12" s="19" t="s">
        <v>21</v>
      </c>
    </row>
    <row r="13" spans="1:2" ht="14.25">
      <c r="A13" s="18">
        <v>43323</v>
      </c>
      <c r="B13" s="19" t="s">
        <v>30</v>
      </c>
    </row>
    <row r="14" spans="1:2" ht="14.25">
      <c r="A14" s="18">
        <v>43360</v>
      </c>
      <c r="B14" s="19" t="s">
        <v>22</v>
      </c>
    </row>
    <row r="15" spans="1:2" ht="14.25">
      <c r="A15" s="18">
        <v>43366</v>
      </c>
      <c r="B15" s="19" t="s">
        <v>23</v>
      </c>
    </row>
    <row r="16" spans="1:2" ht="14.25">
      <c r="A16" s="18">
        <v>43367</v>
      </c>
      <c r="B16" s="19" t="s">
        <v>37</v>
      </c>
    </row>
    <row r="17" spans="1:2" ht="14.25">
      <c r="A17" s="18">
        <v>43381</v>
      </c>
      <c r="B17" s="19" t="s">
        <v>24</v>
      </c>
    </row>
    <row r="18" spans="1:2" ht="14.25">
      <c r="A18" s="18">
        <v>43407</v>
      </c>
      <c r="B18" s="19" t="s">
        <v>25</v>
      </c>
    </row>
    <row r="19" spans="1:2" ht="14.25">
      <c r="A19" s="18">
        <v>43427</v>
      </c>
      <c r="B19" s="19" t="s">
        <v>26</v>
      </c>
    </row>
    <row r="20" spans="1:2" ht="14.25">
      <c r="A20" s="18">
        <v>43457</v>
      </c>
      <c r="B20" s="20" t="s">
        <v>27</v>
      </c>
    </row>
    <row r="21" spans="1:2" ht="14.25">
      <c r="A21" s="18">
        <v>43458</v>
      </c>
      <c r="B21" s="19" t="s">
        <v>31</v>
      </c>
    </row>
    <row r="22" spans="1:2" ht="14.25">
      <c r="A22" s="18">
        <v>43466</v>
      </c>
      <c r="B22" s="19" t="s">
        <v>15</v>
      </c>
    </row>
    <row r="23" spans="1:2" ht="14.25">
      <c r="A23" s="18">
        <v>43479</v>
      </c>
      <c r="B23" s="19" t="s">
        <v>16</v>
      </c>
    </row>
    <row r="24" spans="1:2" ht="14.25">
      <c r="A24" s="18">
        <v>43507</v>
      </c>
      <c r="B24" s="19" t="s">
        <v>17</v>
      </c>
    </row>
    <row r="25" spans="1:2" ht="14.25">
      <c r="A25" s="18">
        <v>43545</v>
      </c>
      <c r="B25" s="19" t="s">
        <v>18</v>
      </c>
    </row>
    <row r="26" spans="1:2" ht="14.25">
      <c r="A26" s="18">
        <v>43584</v>
      </c>
      <c r="B26" s="19" t="s">
        <v>28</v>
      </c>
    </row>
    <row r="27" spans="1:2" ht="14.25">
      <c r="A27" s="18">
        <v>43585</v>
      </c>
      <c r="B27" s="19" t="s">
        <v>70</v>
      </c>
    </row>
    <row r="28" spans="1:2" ht="14.25">
      <c r="A28" s="18">
        <v>43586</v>
      </c>
      <c r="B28" s="19" t="s">
        <v>71</v>
      </c>
    </row>
    <row r="29" spans="1:2" ht="14.25">
      <c r="A29" s="18">
        <v>43587</v>
      </c>
      <c r="B29" s="19" t="s">
        <v>72</v>
      </c>
    </row>
    <row r="30" spans="1:2" ht="14.25">
      <c r="A30" s="18">
        <v>43588</v>
      </c>
      <c r="B30" s="19" t="s">
        <v>19</v>
      </c>
    </row>
    <row r="31" spans="1:2" ht="14.25">
      <c r="A31" s="18">
        <v>43589</v>
      </c>
      <c r="B31" s="19" t="s">
        <v>29</v>
      </c>
    </row>
    <row r="32" spans="1:2" ht="14.25">
      <c r="A32" s="18">
        <v>43590</v>
      </c>
      <c r="B32" s="19" t="s">
        <v>20</v>
      </c>
    </row>
    <row r="33" spans="1:2" ht="14.25">
      <c r="A33" s="18">
        <v>43591</v>
      </c>
      <c r="B33" s="19" t="s">
        <v>31</v>
      </c>
    </row>
    <row r="34" spans="1:2" ht="14.25">
      <c r="A34" s="18">
        <v>43661</v>
      </c>
      <c r="B34" s="19" t="s">
        <v>21</v>
      </c>
    </row>
    <row r="35" spans="1:2" ht="14.25">
      <c r="A35" s="18">
        <v>43688</v>
      </c>
      <c r="B35" s="19" t="s">
        <v>30</v>
      </c>
    </row>
    <row r="36" spans="1:2" ht="14.25">
      <c r="A36" s="18">
        <v>43689</v>
      </c>
      <c r="B36" s="19" t="s">
        <v>31</v>
      </c>
    </row>
    <row r="37" spans="1:2" ht="14.25">
      <c r="A37" s="18">
        <v>43724</v>
      </c>
      <c r="B37" s="19" t="s">
        <v>22</v>
      </c>
    </row>
    <row r="38" spans="1:2" ht="14.25">
      <c r="A38" s="18">
        <v>43731</v>
      </c>
      <c r="B38" s="19" t="s">
        <v>23</v>
      </c>
    </row>
    <row r="39" spans="1:2" ht="14.25">
      <c r="A39" s="18">
        <v>43752</v>
      </c>
      <c r="B39" s="19" t="s">
        <v>24</v>
      </c>
    </row>
    <row r="40" spans="1:2" ht="14.25">
      <c r="A40" s="18">
        <v>43760</v>
      </c>
      <c r="B40" s="19" t="s">
        <v>76</v>
      </c>
    </row>
    <row r="41" spans="1:2" ht="14.25">
      <c r="A41" s="18">
        <v>43772</v>
      </c>
      <c r="B41" s="19" t="s">
        <v>25</v>
      </c>
    </row>
    <row r="42" spans="1:2" ht="14.25">
      <c r="A42" s="18">
        <v>43773</v>
      </c>
      <c r="B42" s="19" t="s">
        <v>31</v>
      </c>
    </row>
    <row r="43" spans="1:2" ht="14.25">
      <c r="A43" s="18">
        <v>43792</v>
      </c>
      <c r="B43" s="19" t="s">
        <v>26</v>
      </c>
    </row>
    <row r="44" spans="1:2" ht="14.25">
      <c r="A44" s="18">
        <v>43831</v>
      </c>
      <c r="B44" s="19" t="s">
        <v>15</v>
      </c>
    </row>
    <row r="45" spans="1:2" ht="14.25">
      <c r="A45" s="18">
        <v>43843</v>
      </c>
      <c r="B45" s="19" t="s">
        <v>16</v>
      </c>
    </row>
    <row r="46" spans="1:2" ht="14.25">
      <c r="A46" s="18">
        <v>43872</v>
      </c>
      <c r="B46" s="19" t="s">
        <v>17</v>
      </c>
    </row>
    <row r="47" spans="1:2" ht="14.25">
      <c r="A47" s="18">
        <v>43884</v>
      </c>
      <c r="B47" s="19" t="s">
        <v>73</v>
      </c>
    </row>
    <row r="48" spans="1:2" ht="14.25">
      <c r="A48" s="18">
        <v>43885</v>
      </c>
      <c r="B48" s="19" t="s">
        <v>31</v>
      </c>
    </row>
    <row r="49" spans="1:2" ht="14.25">
      <c r="A49" s="18">
        <v>43910</v>
      </c>
      <c r="B49" s="19" t="s">
        <v>18</v>
      </c>
    </row>
    <row r="50" spans="1:2" ht="14.25">
      <c r="A50" s="18">
        <v>43950</v>
      </c>
      <c r="B50" s="19" t="s">
        <v>28</v>
      </c>
    </row>
    <row r="51" spans="1:2" ht="14.25">
      <c r="A51" s="18">
        <v>43954</v>
      </c>
      <c r="B51" s="19" t="s">
        <v>19</v>
      </c>
    </row>
    <row r="52" spans="1:2" ht="14.25">
      <c r="A52" s="18">
        <v>43955</v>
      </c>
      <c r="B52" s="19" t="s">
        <v>29</v>
      </c>
    </row>
    <row r="53" spans="1:2" ht="14.25">
      <c r="A53" s="18">
        <v>43956</v>
      </c>
      <c r="B53" s="19" t="s">
        <v>20</v>
      </c>
    </row>
    <row r="54" spans="1:2" ht="14.25">
      <c r="A54" s="18">
        <v>43957</v>
      </c>
      <c r="B54" s="20" t="s">
        <v>31</v>
      </c>
    </row>
    <row r="55" spans="1:2" ht="14.25">
      <c r="A55" s="18">
        <v>44035</v>
      </c>
      <c r="B55" s="19" t="s">
        <v>21</v>
      </c>
    </row>
    <row r="56" spans="1:2" ht="14.25">
      <c r="A56" s="18">
        <v>44036</v>
      </c>
      <c r="B56" s="19" t="s">
        <v>74</v>
      </c>
    </row>
    <row r="57" spans="1:2" ht="14.25">
      <c r="A57" s="18">
        <v>44053</v>
      </c>
      <c r="B57" s="19" t="s">
        <v>30</v>
      </c>
    </row>
    <row r="58" spans="1:2" ht="14.25">
      <c r="A58" s="18">
        <v>44095</v>
      </c>
      <c r="B58" s="19" t="s">
        <v>22</v>
      </c>
    </row>
    <row r="59" spans="1:2" ht="14.25">
      <c r="A59" s="18">
        <v>44096</v>
      </c>
      <c r="B59" s="19" t="s">
        <v>23</v>
      </c>
    </row>
    <row r="60" spans="1:2" ht="14.25">
      <c r="A60" s="18">
        <v>44138</v>
      </c>
      <c r="B60" s="19" t="s">
        <v>25</v>
      </c>
    </row>
    <row r="61" spans="1:2" ht="14.25">
      <c r="A61" s="18">
        <v>44158</v>
      </c>
      <c r="B61" s="19" t="s">
        <v>26</v>
      </c>
    </row>
    <row r="62" spans="1:2" ht="14.25">
      <c r="A62" s="18">
        <v>44197</v>
      </c>
      <c r="B62" s="19" t="s">
        <v>15</v>
      </c>
    </row>
    <row r="63" spans="1:2" ht="14.25">
      <c r="A63" s="18">
        <v>44207</v>
      </c>
      <c r="B63" s="19" t="s">
        <v>16</v>
      </c>
    </row>
    <row r="64" spans="1:2" ht="14.25">
      <c r="A64" s="18">
        <v>44238</v>
      </c>
      <c r="B64" s="19" t="s">
        <v>17</v>
      </c>
    </row>
    <row r="65" spans="1:2" ht="14.25">
      <c r="A65" s="18">
        <v>44250</v>
      </c>
      <c r="B65" s="19" t="s">
        <v>73</v>
      </c>
    </row>
    <row r="66" spans="1:2" ht="14.25">
      <c r="A66" s="18">
        <v>44275</v>
      </c>
      <c r="B66" s="19" t="s">
        <v>18</v>
      </c>
    </row>
    <row r="67" spans="1:2" ht="14.25">
      <c r="A67" s="18">
        <v>44315</v>
      </c>
      <c r="B67" s="19" t="s">
        <v>28</v>
      </c>
    </row>
    <row r="68" spans="1:2" ht="14.25">
      <c r="A68" s="18">
        <v>44319</v>
      </c>
      <c r="B68" s="19" t="s">
        <v>19</v>
      </c>
    </row>
    <row r="69" spans="1:2" ht="14.25">
      <c r="A69" s="18">
        <v>44320</v>
      </c>
      <c r="B69" s="19" t="s">
        <v>29</v>
      </c>
    </row>
    <row r="70" spans="1:2" ht="14.25">
      <c r="A70" s="18">
        <v>44321</v>
      </c>
      <c r="B70" s="19" t="s">
        <v>20</v>
      </c>
    </row>
    <row r="71" spans="1:2" ht="14.25">
      <c r="A71" s="18">
        <v>44396</v>
      </c>
      <c r="B71" s="19" t="s">
        <v>21</v>
      </c>
    </row>
    <row r="72" spans="1:2" ht="14.25">
      <c r="A72" s="18">
        <v>44419</v>
      </c>
      <c r="B72" s="19" t="s">
        <v>74</v>
      </c>
    </row>
    <row r="73" spans="1:2" ht="14.25">
      <c r="A73" s="18">
        <v>44459</v>
      </c>
      <c r="B73" s="19" t="s">
        <v>30</v>
      </c>
    </row>
    <row r="74" spans="1:2" ht="14.25">
      <c r="A74" s="18">
        <v>44462</v>
      </c>
      <c r="B74" s="19" t="s">
        <v>22</v>
      </c>
    </row>
    <row r="75" spans="1:2" ht="14.25">
      <c r="A75" s="18">
        <v>44480</v>
      </c>
      <c r="B75" s="19" t="s">
        <v>23</v>
      </c>
    </row>
    <row r="76" spans="1:2" ht="14.25">
      <c r="A76" s="18">
        <v>44503</v>
      </c>
      <c r="B76" s="19" t="s">
        <v>25</v>
      </c>
    </row>
    <row r="77" spans="1:2" ht="14.25">
      <c r="A77" s="159">
        <v>44523</v>
      </c>
      <c r="B77" s="19" t="s">
        <v>26</v>
      </c>
    </row>
    <row r="78" spans="1:2" ht="14.25">
      <c r="A78" s="18"/>
      <c r="B78" s="19"/>
    </row>
    <row r="79" spans="1:2" ht="14.25">
      <c r="A79" s="18"/>
      <c r="B79" s="21"/>
    </row>
    <row r="80" spans="1:2" ht="14.25">
      <c r="A80" s="18"/>
      <c r="B80" s="21"/>
    </row>
    <row r="81" spans="1:2" ht="14.25">
      <c r="A81" s="18"/>
      <c r="B81" s="21"/>
    </row>
    <row r="82" spans="1:2" ht="14.25">
      <c r="A82" s="18"/>
      <c r="B82" s="21"/>
    </row>
    <row r="83" spans="1:2" ht="14.25">
      <c r="A83" s="18"/>
      <c r="B83" s="21"/>
    </row>
    <row r="84" spans="1:2" ht="14.25">
      <c r="A84" s="18"/>
      <c r="B84" s="21"/>
    </row>
    <row r="85" spans="1:2" ht="14.25">
      <c r="A85" s="18"/>
      <c r="B85" s="21"/>
    </row>
    <row r="86" spans="1:2" ht="14.25">
      <c r="A86" s="18"/>
      <c r="B86" s="21"/>
    </row>
    <row r="87" spans="1:2" ht="14.25">
      <c r="A87" s="18"/>
      <c r="B87" s="21"/>
    </row>
    <row r="88" spans="1:2" ht="14.25">
      <c r="A88" s="18"/>
      <c r="B88" s="21"/>
    </row>
    <row r="89" spans="1:2" ht="14.25">
      <c r="A89" s="18"/>
      <c r="B89" s="21"/>
    </row>
    <row r="90" spans="1:2" ht="14.25">
      <c r="A90" s="18"/>
      <c r="B90" s="21"/>
    </row>
    <row r="91" spans="1:2" ht="14.25">
      <c r="A91" s="18"/>
      <c r="B91" s="21"/>
    </row>
    <row r="92" spans="1:2" ht="14.25">
      <c r="A92" s="18"/>
      <c r="B92" s="21"/>
    </row>
    <row r="93" spans="1:2" ht="14.25">
      <c r="A93" s="18"/>
      <c r="B93" s="21"/>
    </row>
    <row r="94" spans="1:2" ht="14.25">
      <c r="A94" s="18"/>
      <c r="B94" s="21"/>
    </row>
    <row r="95" spans="1:2" ht="14.25">
      <c r="A95" s="18"/>
      <c r="B95" s="21"/>
    </row>
    <row r="96" spans="1:2" ht="14.25">
      <c r="A96" s="18"/>
      <c r="B96" s="21"/>
    </row>
    <row r="97" spans="1:2" ht="14.25">
      <c r="A97" s="18"/>
      <c r="B97" s="21"/>
    </row>
    <row r="98" spans="1:2" ht="14.25">
      <c r="A98" s="18"/>
      <c r="B98" s="21"/>
    </row>
    <row r="99" spans="1:2" ht="14.25">
      <c r="A99" s="18"/>
      <c r="B99" s="21"/>
    </row>
    <row r="100" spans="1:2" ht="14.25">
      <c r="A100" s="18"/>
      <c r="B100" s="21"/>
    </row>
    <row r="101" spans="1:2" ht="14.25">
      <c r="A101" s="18"/>
      <c r="B101" s="21"/>
    </row>
    <row r="102" spans="1:2" ht="14.25">
      <c r="A102" s="18"/>
      <c r="B102" s="21"/>
    </row>
    <row r="103" spans="1:2" ht="14.25">
      <c r="A103" s="18"/>
      <c r="B103" s="21"/>
    </row>
    <row r="104" spans="1:2" ht="14.25">
      <c r="A104" s="18"/>
      <c r="B104" s="21"/>
    </row>
    <row r="105" spans="1:2" ht="14.25">
      <c r="A105" s="18"/>
      <c r="B105" s="21"/>
    </row>
    <row r="106" spans="1:2" ht="14.25">
      <c r="A106" s="18"/>
      <c r="B106" s="21"/>
    </row>
    <row r="107" spans="1:2" ht="14.25">
      <c r="A107" s="18"/>
      <c r="B107" s="21"/>
    </row>
    <row r="108" spans="1:2" ht="14.25">
      <c r="A108" s="18"/>
      <c r="B108" s="21"/>
    </row>
    <row r="109" spans="1:2" ht="14.25">
      <c r="A109" s="18"/>
      <c r="B109" s="21"/>
    </row>
    <row r="110" spans="1:2" ht="14.25">
      <c r="A110" s="18"/>
      <c r="B110" s="21"/>
    </row>
    <row r="111" spans="1:2" ht="14.25">
      <c r="A111" s="18"/>
      <c r="B111" s="21"/>
    </row>
    <row r="112" spans="1:2" ht="14.25">
      <c r="A112" s="18"/>
      <c r="B112" s="21"/>
    </row>
    <row r="113" spans="1:2" ht="14.25">
      <c r="A113" s="18"/>
      <c r="B113" s="21"/>
    </row>
    <row r="114" spans="1:2" ht="14.25">
      <c r="A114" s="18"/>
      <c r="B114" s="21"/>
    </row>
    <row r="115" spans="1:2" ht="14.25">
      <c r="A115" s="18"/>
      <c r="B115" s="21"/>
    </row>
    <row r="116" spans="1:2" ht="14.25">
      <c r="A116" s="18"/>
      <c r="B116" s="21"/>
    </row>
    <row r="117" spans="1:2" ht="14.25">
      <c r="A117" s="18"/>
      <c r="B117" s="21"/>
    </row>
    <row r="118" spans="1:2" ht="14.25">
      <c r="A118" s="18"/>
      <c r="B118" s="21"/>
    </row>
    <row r="119" spans="1:2" ht="14.25">
      <c r="A119" s="18"/>
      <c r="B119" s="21"/>
    </row>
    <row r="120" spans="1:2" ht="14.25">
      <c r="A120" s="18"/>
      <c r="B120" s="21"/>
    </row>
    <row r="121" spans="1:2" ht="14.25">
      <c r="A121" s="18"/>
      <c r="B121" s="21"/>
    </row>
    <row r="122" spans="1:2" ht="14.25">
      <c r="A122" s="18"/>
      <c r="B122" s="21"/>
    </row>
    <row r="123" spans="1:2" ht="14.25">
      <c r="A123" s="18"/>
      <c r="B123" s="21"/>
    </row>
    <row r="124" spans="1:2" ht="14.25">
      <c r="A124" s="18"/>
      <c r="B124" s="21"/>
    </row>
    <row r="125" spans="1:2" ht="14.25">
      <c r="A125" s="18"/>
      <c r="B125" s="21"/>
    </row>
    <row r="126" spans="1:2" ht="14.25">
      <c r="A126" s="18"/>
      <c r="B126" s="21"/>
    </row>
    <row r="127" spans="1:2" ht="14.25">
      <c r="A127" s="18"/>
      <c r="B127" s="21"/>
    </row>
    <row r="128" spans="1:2" ht="14.25">
      <c r="A128" s="18"/>
      <c r="B128" s="21"/>
    </row>
    <row r="129" spans="1:2" ht="14.25">
      <c r="A129" s="18"/>
      <c r="B129" s="21"/>
    </row>
    <row r="130" spans="1:2" ht="14.25">
      <c r="A130" s="18"/>
      <c r="B130" s="21"/>
    </row>
    <row r="131" spans="1:2" ht="14.25">
      <c r="A131" s="18"/>
      <c r="B131" s="21"/>
    </row>
    <row r="132" spans="1:2" ht="14.25">
      <c r="A132" s="18"/>
      <c r="B132" s="21"/>
    </row>
    <row r="133" spans="1:2" ht="14.25">
      <c r="A133" s="18"/>
      <c r="B133" s="21"/>
    </row>
    <row r="134" spans="1:2" ht="14.25">
      <c r="A134" s="18"/>
      <c r="B134" s="21"/>
    </row>
    <row r="135" spans="1:2" ht="14.25">
      <c r="A135" s="18"/>
      <c r="B135" s="21"/>
    </row>
    <row r="136" spans="1:2" ht="14.25">
      <c r="A136" s="18"/>
      <c r="B136" s="21"/>
    </row>
    <row r="137" spans="1:2" ht="14.25">
      <c r="A137" s="18"/>
      <c r="B137" s="21"/>
    </row>
    <row r="138" spans="1:2" ht="14.25">
      <c r="A138" s="18"/>
      <c r="B138" s="21"/>
    </row>
    <row r="139" spans="1:2" ht="14.25">
      <c r="A139" s="18"/>
      <c r="B139" s="21"/>
    </row>
    <row r="140" spans="1:2" ht="14.25">
      <c r="A140" s="18"/>
      <c r="B140" s="21"/>
    </row>
    <row r="141" spans="1:2" ht="14.25">
      <c r="A141" s="18"/>
      <c r="B141" s="21"/>
    </row>
    <row r="142" spans="1:2" ht="14.25">
      <c r="A142" s="18"/>
      <c r="B142" s="21"/>
    </row>
    <row r="143" spans="1:2" ht="14.25">
      <c r="A143" s="18"/>
      <c r="B143" s="21"/>
    </row>
    <row r="144" spans="1:2" ht="14.25">
      <c r="A144" s="18"/>
      <c r="B144" s="21"/>
    </row>
    <row r="145" spans="1:2" ht="14.25">
      <c r="A145" s="18"/>
      <c r="B145" s="21"/>
    </row>
    <row r="146" spans="1:2" ht="14.25">
      <c r="A146" s="18"/>
      <c r="B146" s="21"/>
    </row>
    <row r="147" spans="1:2" ht="14.25">
      <c r="A147" s="18"/>
      <c r="B147" s="21"/>
    </row>
    <row r="148" spans="1:2" ht="14.25">
      <c r="A148" s="18"/>
      <c r="B148" s="21"/>
    </row>
    <row r="149" spans="1:2" ht="14.25">
      <c r="A149" s="18"/>
      <c r="B149" s="21"/>
    </row>
    <row r="150" spans="1:2" ht="14.25">
      <c r="A150" s="18"/>
      <c r="B150" s="21"/>
    </row>
    <row r="151" spans="1:2" ht="14.25">
      <c r="A151" s="18"/>
      <c r="B151" s="21"/>
    </row>
    <row r="152" spans="1:2" ht="14.25">
      <c r="A152" s="18"/>
      <c r="B152" s="21"/>
    </row>
    <row r="153" spans="1:2" ht="14.25">
      <c r="A153" s="18"/>
      <c r="B153" s="21"/>
    </row>
    <row r="154" spans="1:2" ht="14.25">
      <c r="A154" s="18"/>
      <c r="B154" s="21"/>
    </row>
    <row r="155" spans="1:2" ht="14.25">
      <c r="A155" s="18"/>
      <c r="B155" s="21"/>
    </row>
    <row r="156" spans="1:2" ht="14.25">
      <c r="A156" s="18"/>
      <c r="B156" s="21"/>
    </row>
    <row r="157" spans="1:2" ht="14.25">
      <c r="A157" s="18"/>
      <c r="B157" s="21"/>
    </row>
    <row r="158" spans="1:2" ht="14.25">
      <c r="A158" s="18"/>
      <c r="B158" s="21"/>
    </row>
    <row r="159" spans="1:2" ht="14.25">
      <c r="A159" s="18"/>
      <c r="B159" s="21"/>
    </row>
    <row r="160" spans="1:2" ht="14.25">
      <c r="A160" s="18"/>
      <c r="B160" s="21"/>
    </row>
    <row r="161" spans="1:2" ht="14.25">
      <c r="A161" s="18"/>
      <c r="B161" s="21"/>
    </row>
    <row r="162" spans="1:2" ht="14.25">
      <c r="A162" s="18"/>
      <c r="B162" s="21"/>
    </row>
    <row r="163" spans="1:2" ht="14.25">
      <c r="A163" s="18"/>
      <c r="B163" s="21"/>
    </row>
    <row r="164" spans="1:2" ht="14.25">
      <c r="A164" s="18"/>
      <c r="B164" s="21"/>
    </row>
    <row r="165" spans="1:2" ht="14.25">
      <c r="A165" s="18"/>
      <c r="B165" s="21"/>
    </row>
    <row r="166" spans="1:2" ht="14.25">
      <c r="A166" s="18"/>
      <c r="B166" s="21"/>
    </row>
    <row r="167" spans="1:2" ht="14.25">
      <c r="A167" s="18"/>
      <c r="B167" s="21"/>
    </row>
    <row r="168" spans="1:2" ht="14.25">
      <c r="A168" s="18"/>
      <c r="B168" s="21"/>
    </row>
    <row r="169" spans="1:2" ht="14.25">
      <c r="A169" s="18"/>
      <c r="B169" s="21"/>
    </row>
    <row r="170" spans="1:2" ht="14.25">
      <c r="A170" s="18"/>
      <c r="B170" s="21"/>
    </row>
    <row r="171" spans="1:2" ht="14.25">
      <c r="A171" s="18"/>
      <c r="B171" s="21"/>
    </row>
    <row r="172" spans="1:2" ht="14.25">
      <c r="A172" s="18"/>
      <c r="B172" s="21"/>
    </row>
  </sheetData>
  <phoneticPr fontId="1"/>
  <dataValidations count="2">
    <dataValidation imeMode="off" allowBlank="1" showInputMessage="1" showErrorMessage="1" sqref="A2:A172" xr:uid="{00000000-0002-0000-1300-000000000000}"/>
    <dataValidation imeMode="hiragana" allowBlank="1" showInputMessage="1" showErrorMessage="1" sqref="B2:B172" xr:uid="{00000000-0002-0000-1300-00000100000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7"/>
  <sheetViews>
    <sheetView workbookViewId="0">
      <selection activeCell="J21" sqref="J21"/>
    </sheetView>
  </sheetViews>
  <sheetFormatPr defaultRowHeight="13.5"/>
  <cols>
    <col min="1" max="1" width="29" bestFit="1" customWidth="1"/>
  </cols>
  <sheetData>
    <row r="1" spans="1:1">
      <c r="A1" s="90" t="s">
        <v>60</v>
      </c>
    </row>
    <row r="2" spans="1:1">
      <c r="A2" s="90" t="s">
        <v>61</v>
      </c>
    </row>
    <row r="3" spans="1:1">
      <c r="A3" s="90" t="s">
        <v>62</v>
      </c>
    </row>
    <row r="4" spans="1:1">
      <c r="A4" s="91"/>
    </row>
    <row r="5" spans="1:1">
      <c r="A5" s="91"/>
    </row>
    <row r="6" spans="1:1">
      <c r="A6" s="91"/>
    </row>
    <row r="7" spans="1:1">
      <c r="A7" s="9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タイムシート(例)</vt:lpstr>
      <vt:lpstr>タイムシート</vt:lpstr>
      <vt:lpstr>祝日設定</vt:lpstr>
      <vt:lpstr>FAX番号</vt:lpstr>
      <vt:lpstr>タイムシート!Print_Area</vt:lpstr>
      <vt:lpstr>'タイムシート(例)'!Print_Area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2018-07-30T07:05:34Z</cp:lastPrinted>
  <dcterms:created xsi:type="dcterms:W3CDTF">2006-04-13T11:23:04Z</dcterms:created>
  <dcterms:modified xsi:type="dcterms:W3CDTF">2019-09-18T06:20:45Z</dcterms:modified>
</cp:coreProperties>
</file>